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450" tabRatio="769" activeTab="2"/>
  </bookViews>
  <sheets>
    <sheet name="ตัดระหว่างกัน 2565" sheetId="102" r:id="rId1"/>
    <sheet name="ตัดระหว่างกัน 2564" sheetId="101" r:id="rId2"/>
    <sheet name="งบแสดงฐานะการเงิน" sheetId="35" r:id="rId3"/>
    <sheet name="งบแสดงผลการดำเนินงานฯ" sheetId="98" r:id="rId4"/>
    <sheet name="งบแสดงการเปลี่ยนแปลงฯ " sheetId="99" r:id="rId5"/>
    <sheet name="หมายเหตุ" sheetId="2" r:id="rId6"/>
    <sheet name="หมายเหตุ (2)" sheetId="105" r:id="rId7"/>
    <sheet name="หมายเหตุ (3)" sheetId="106" r:id="rId8"/>
    <sheet name="หมายเหตุจัดประเภทใหม่" sheetId="103" r:id="rId9"/>
    <sheet name="หมายเหตุจัดประเภทใหม่ (2)" sheetId="107" r:id="rId10"/>
    <sheet name="หมายเหตุ (แบบเก่า)" sheetId="104" state="hidden" r:id="rId11"/>
  </sheets>
  <definedNames>
    <definedName name="_xlnm._FilterDatabase" localSheetId="2" hidden="1">งบแสดงฐานะการเงิน!$M$5:$M$55</definedName>
    <definedName name="_xlnm._FilterDatabase" localSheetId="3" hidden="1">งบแสดงผลการดำเนินงานฯ!$H$5:$H$33</definedName>
    <definedName name="_xlnm._FilterDatabase" localSheetId="5" hidden="1">หมายเหตุ!$U$3:$U$1260</definedName>
    <definedName name="_xlnm._FilterDatabase" localSheetId="6" hidden="1">'หมายเหตุ (2)'!$U$3:$U$1406</definedName>
    <definedName name="_xlnm._FilterDatabase" localSheetId="7" hidden="1">'หมายเหตุ (3)'!$U$3:$U$1358</definedName>
    <definedName name="_xlnm._FilterDatabase" localSheetId="8" hidden="1">หมายเหตุจัดประเภทใหม่!$I$1:$I$84</definedName>
    <definedName name="_xlnm._FilterDatabase" localSheetId="9" hidden="1">'หมายเหตุจัดประเภทใหม่ (2)'!$I$1:$I$87</definedName>
    <definedName name="_xlnm.Print_Titles" localSheetId="2">งบแสดงฐานะการเงิน!$1:$3</definedName>
    <definedName name="_xlnm.Print_Titles" localSheetId="5">หมายเหตุ!$1:$6</definedName>
    <definedName name="_xlnm.Print_Titles" localSheetId="6">'หมายเหตุ (2)'!$1:$3</definedName>
    <definedName name="_xlnm.Print_Titles" localSheetId="7">'หมายเหตุ (3)'!$1:$3</definedName>
    <definedName name="_xlnm.Print_Titles" localSheetId="10">'หมายเหตุ (แบบเก่า)'!$1:$3</definedName>
    <definedName name="_xlnm.Print_Titles" localSheetId="8">หมายเหตุจัดประเภทใหม่!$1:$8</definedName>
    <definedName name="_xlnm.Print_Titles" localSheetId="9">'หมายเหตุจัดประเภทใหม่ (2)'!$1:$8</definedName>
    <definedName name="Z_0248385B_A82B_4C4E_9EE4_27108FBF2A4C_.wvu.FilterData" localSheetId="10" hidden="1">'หมายเหตุ (แบบเก่า)'!#REF!</definedName>
    <definedName name="Z_07992A64_7C67_4FD9_9677_E5BD700FA45E_.wvu.FilterData" localSheetId="10" hidden="1">'หมายเหตุ (แบบเก่า)'!#REF!</definedName>
    <definedName name="Z_1274BCB9_8748_4505_8461_9328E3758749_.wvu.FilterData" localSheetId="10" hidden="1">'หมายเหตุ (แบบเก่า)'!#REF!</definedName>
    <definedName name="Z_19B7067D_5C31_45D7_9E43_F5B42F92FF0D_.wvu.FilterData" localSheetId="10" hidden="1">'หมายเหตุ (แบบเก่า)'!#REF!</definedName>
    <definedName name="Z_3899667B_3C41_4E76_A8BE_A8E664021856_.wvu.FilterData" localSheetId="10" hidden="1">'หมายเหตุ (แบบเก่า)'!#REF!</definedName>
    <definedName name="Z_5AC15BB6_0003_45AD_BCCF_DCD30509E699_.wvu.FilterData" localSheetId="10" hidden="1">'หมายเหตุ (แบบเก่า)'!#REF!</definedName>
    <definedName name="Z_5ADB1B30_82FC_43DD_B3EF_C8932C4E5665_.wvu.FilterData" localSheetId="10" hidden="1">'หมายเหตุ (แบบเก่า)'!#REF!</definedName>
    <definedName name="Z_70AD5EC9_AEBE_4102_964C_1E1BF4EABE99_.wvu.FilterData" localSheetId="10" hidden="1">'หมายเหตุ (แบบเก่า)'!#REF!</definedName>
    <definedName name="Z_7650CC29_5BBC_480C_8874_02F7BC081038_.wvu.FilterData" localSheetId="10" hidden="1">'หมายเหตุ (แบบเก่า)'!#REF!</definedName>
    <definedName name="Z_84EF8C1D_C0F9_4D59_B712_F72FAF681609_.wvu.FilterData" localSheetId="10" hidden="1">'หมายเหตุ (แบบเก่า)'!#REF!</definedName>
    <definedName name="Z_84EF8C1D_C0F9_4D59_B712_F72FAF681609_.wvu.PrintTitles" localSheetId="10" hidden="1">'หมายเหตุ (แบบเก่า)'!$1:$3</definedName>
    <definedName name="Z_8AE34C66_AE3F_43E2_A5FA_4F4067EC6333_.wvu.FilterData" localSheetId="10" hidden="1">'หมายเหตุ (แบบเก่า)'!#REF!</definedName>
    <definedName name="Z_A607ADAE_BADA_4CFF_8B72_720A9EA5F322_.wvu.FilterData" localSheetId="10" hidden="1">'หมายเหตุ (แบบเก่า)'!#REF!</definedName>
    <definedName name="Z_A946C657_1372_430D_BEAA_BD0EA26FFC7F_.wvu.Cols" localSheetId="10" hidden="1">'หมายเหตุ (แบบเก่า)'!#REF!</definedName>
    <definedName name="Z_A946C657_1372_430D_BEAA_BD0EA26FFC7F_.wvu.FilterData" localSheetId="10" hidden="1">'หมายเหตุ (แบบเก่า)'!#REF!</definedName>
    <definedName name="Z_A946C657_1372_430D_BEAA_BD0EA26FFC7F_.wvu.PrintTitles" localSheetId="10" hidden="1">'หมายเหตุ (แบบเก่า)'!$1:$3</definedName>
    <definedName name="Z_AE5FF132_8F8D_43A2_8063_3AAF9D99B9DC_.wvu.FilterData" localSheetId="10" hidden="1">'หมายเหตุ (แบบเก่า)'!#REF!</definedName>
    <definedName name="Z_AF5FB475_FB70_4760_A8FB_1A1DEF67DB84_.wvu.FilterData" localSheetId="10" hidden="1">'หมายเหตุ (แบบเก่า)'!#REF!</definedName>
    <definedName name="Z_C3DDF72E_AFFD_4E1D_9DF4_143D3AED9485_.wvu.FilterData" localSheetId="10" hidden="1">'หมายเหตุ (แบบเก่า)'!#REF!</definedName>
    <definedName name="Z_C522311D_5107_435D_A2BE_5225E12C5035_.wvu.Cols" localSheetId="10" hidden="1">'หมายเหตุ (แบบเก่า)'!#REF!</definedName>
    <definedName name="Z_C522311D_5107_435D_A2BE_5225E12C5035_.wvu.FilterData" localSheetId="10" hidden="1">'หมายเหตุ (แบบเก่า)'!#REF!</definedName>
    <definedName name="Z_C522311D_5107_435D_A2BE_5225E12C5035_.wvu.PrintTitles" localSheetId="10" hidden="1">'หมายเหตุ (แบบเก่า)'!$1:$3</definedName>
    <definedName name="Z_C61318A1_8C93_49FE_8FE4_E6AFB9F73E59_.wvu.FilterData" localSheetId="10" hidden="1">'หมายเหตุ (แบบเก่า)'!#REF!</definedName>
    <definedName name="Z_E4E7300C_D71C_48FE_9864_3A95C6B78865_.wvu.Cols" localSheetId="10" hidden="1">'หมายเหตุ (แบบเก่า)'!#REF!</definedName>
    <definedName name="Z_E4E7300C_D71C_48FE_9864_3A95C6B78865_.wvu.FilterData" localSheetId="10" hidden="1">'หมายเหตุ (แบบเก่า)'!#REF!</definedName>
    <definedName name="Z_E4E7300C_D71C_48FE_9864_3A95C6B78865_.wvu.PrintTitles" localSheetId="10" hidden="1">'หมายเหตุ (แบบเก่า)'!$1:$3</definedName>
    <definedName name="Z_F84998D6_6643_44F5_9D48_C33CBA1F2BFB_.wvu.FilterData" localSheetId="10" hidden="1">'หมายเหตุ (แบบเก่า)'!#REF!</definedName>
    <definedName name="Z_F980E55F_5ADD_41BF_BBEE_E916B2BDAFC1_.wvu.Cols" localSheetId="10" hidden="1">'หมายเหตุ (แบบเก่า)'!#REF!</definedName>
    <definedName name="Z_F980E55F_5ADD_41BF_BBEE_E916B2BDAFC1_.wvu.FilterData" localSheetId="10" hidden="1">'หมายเหตุ (แบบเก่า)'!#REF!</definedName>
    <definedName name="Z_F980E55F_5ADD_41BF_BBEE_E916B2BDAFC1_.wvu.PrintTitles" localSheetId="10" hidden="1">'หมายเหตุ (แบบเก่า)'!$1:$3</definedName>
    <definedName name="Z_F980E55F_5ADD_41BF_BBEE_E916B2BDAFC1_.wvu.Rows" localSheetId="10" hidden="1">'หมายเหตุ (แบบเก่า)'!#REF!,'หมายเหตุ (แบบเก่า)'!$345:$348,'หมายเหตุ (แบบเก่า)'!$351:$351,'หมายเหตุ (แบบเก่า)'!$355:$357,'หมายเหตุ (แบบเก่า)'!$361:$361,'หมายเหตุ (แบบเก่า)'!$380:$382,'หมายเหตุ (แบบเก่า)'!$384:$384,'หมายเหตุ (แบบเก่า)'!$386:$386,'หมายเหตุ (แบบเก่า)'!$410:$410,'หมายเหตุ (แบบเก่า)'!$412:$418,'หมายเหตุ (แบบเก่า)'!$422:$424,'หมายเหตุ (แบบเก่า)'!$781:$781,'หมายเหตุ (แบบเก่า)'!$783:$793,'หมายเหตุ (แบบเก่า)'!$795:$798,'หมายเหตุ (แบบเก่า)'!$802:$805,'หมายเหตุ (แบบเก่า)'!$807:$817,'หมายเหตุ (แบบเก่า)'!$819:$822,'หมายเหตุ (แบบเก่า)'!$826:$827,'หมายเหตุ (แบบเก่า)'!$829:$839,'หมายเหตุ (แบบเก่า)'!$841:$844,'หมายเหตุ (แบบเก่า)'!$848:$859,'หมายเหตุ (แบบเก่า)'!$861:$872,'หมายเหตุ (แบบเก่า)'!$874:$877,'หมายเหตุ (แบบเก่า)'!$881:$881,'หมายเหตุ (แบบเก่า)'!$883:$883,'หมายเหตุ (แบบเก่า)'!$885:$895,'หมายเหตุ (แบบเก่า)'!$897:$900,'หมายเหตุ (แบบเก่า)'!$904:$907,'หมายเหตุ (แบบเก่า)'!$909:$919,'หมายเหตุ (แบบเก่า)'!$921:$924,'หมายเหตุ (แบบเก่า)'!$934:$937,'หมายเหตุ (แบบเก่า)'!$940:$952,'หมายเหตุ (แบบเก่า)'!$960:$960,'หมายเหตุ (แบบเก่า)'!$969:$972,'หมายเหตุ (แบบเก่า)'!$986:$986,'หมายเหตุ (แบบเก่า)'!$990:$990,'หมายเหตุ (แบบเก่า)'!$998:$998,'หมายเหตุ (แบบเก่า)'!$1006:$1008,'หมายเหตุ (แบบเก่า)'!$1019:$1019,'หมายเหตุ (แบบเก่า)'!$1031:$1032,'หมายเหตุ (แบบเก่า)'!$1034:$1038,'หมายเหตุ (แบบเก่า)'!$1040:$1041,'หมายเหตุ (แบบเก่า)'!$1043:$1043,'หมายเหตุ (แบบเก่า)'!$1045:$1045,'หมายเหตุ (แบบเก่า)'!$1049:$1051,'หมายเหตุ (แบบเก่า)'!$1053:$1053,'หมายเหตุ (แบบเก่า)'!$1056:$1062,'หมายเหตุ (แบบเก่า)'!$1099:$1105,'หมายเหตุ (แบบเก่า)'!$1107:$1123,'หมายเหตุ (แบบเก่า)'!$1125:$1129,'หมายเหตุ (แบบเก่า)'!$1132:$1135,'หมายเหตุ (แบบเก่า)'!$1170:$1170,'หมายเหตุ (แบบเก่า)'!$1185:$1213,'หมายเหตุ (แบบเก่า)'!$1215:$1247,'หมายเหตุ (แบบเก่า)'!$1249:$1249,'หมายเหตุ (แบบเก่า)'!$1256:$1257,'หมายเหตุ (แบบเก่า)'!$1259:$1265,'หมายเหตุ (แบบเก่า)'!$1273:$1273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0" i="107" l="1"/>
  <c r="I70" i="107" s="1"/>
  <c r="B70" i="107"/>
  <c r="D69" i="107"/>
  <c r="I69" i="107" s="1"/>
  <c r="D68" i="107"/>
  <c r="F68" i="107" s="1"/>
  <c r="D67" i="107"/>
  <c r="I67" i="107" s="1"/>
  <c r="B67" i="107"/>
  <c r="D66" i="107"/>
  <c r="I66" i="107" s="1"/>
  <c r="B66" i="107"/>
  <c r="B71" i="107" s="1"/>
  <c r="D63" i="107"/>
  <c r="F63" i="107" s="1"/>
  <c r="D62" i="107"/>
  <c r="F62" i="107" s="1"/>
  <c r="D61" i="107"/>
  <c r="F61" i="107" s="1"/>
  <c r="D60" i="107"/>
  <c r="I60" i="107" s="1"/>
  <c r="D59" i="107"/>
  <c r="I59" i="107" s="1"/>
  <c r="D58" i="107"/>
  <c r="I58" i="107" s="1"/>
  <c r="B57" i="107"/>
  <c r="D57" i="107" s="1"/>
  <c r="I57" i="107" s="1"/>
  <c r="B56" i="107"/>
  <c r="D56" i="107" s="1"/>
  <c r="B48" i="107"/>
  <c r="D48" i="107" s="1"/>
  <c r="B47" i="107"/>
  <c r="D47" i="107" s="1"/>
  <c r="B46" i="107"/>
  <c r="D46" i="107" s="1"/>
  <c r="B45" i="107"/>
  <c r="D45" i="107" s="1"/>
  <c r="B44" i="107"/>
  <c r="D44" i="107" s="1"/>
  <c r="D42" i="107"/>
  <c r="D41" i="107"/>
  <c r="I41" i="107" s="1"/>
  <c r="B41" i="107"/>
  <c r="D39" i="107"/>
  <c r="I39" i="107" s="1"/>
  <c r="D38" i="107"/>
  <c r="I38" i="107" s="1"/>
  <c r="B38" i="107"/>
  <c r="D37" i="107"/>
  <c r="I37" i="107" s="1"/>
  <c r="B37" i="107"/>
  <c r="D36" i="107"/>
  <c r="I36" i="107" s="1"/>
  <c r="B35" i="107"/>
  <c r="D35" i="107" s="1"/>
  <c r="I35" i="107" s="1"/>
  <c r="B34" i="107"/>
  <c r="D34" i="107" s="1"/>
  <c r="I34" i="107" s="1"/>
  <c r="B33" i="107"/>
  <c r="D33" i="107" s="1"/>
  <c r="I33" i="107" s="1"/>
  <c r="D32" i="107"/>
  <c r="F32" i="107" s="1"/>
  <c r="D31" i="107"/>
  <c r="F31" i="107" s="1"/>
  <c r="B30" i="107"/>
  <c r="D30" i="107" s="1"/>
  <c r="I30" i="107" s="1"/>
  <c r="B29" i="107"/>
  <c r="D29" i="107" s="1"/>
  <c r="D24" i="107"/>
  <c r="I24" i="107" s="1"/>
  <c r="B24" i="107"/>
  <c r="D23" i="107"/>
  <c r="I23" i="107" s="1"/>
  <c r="B22" i="107"/>
  <c r="I21" i="107" s="1"/>
  <c r="D20" i="107"/>
  <c r="I20" i="107" s="1"/>
  <c r="D19" i="107"/>
  <c r="I19" i="107" s="1"/>
  <c r="B18" i="107"/>
  <c r="D18" i="107" s="1"/>
  <c r="D17" i="107"/>
  <c r="F17" i="107" s="1"/>
  <c r="D16" i="107"/>
  <c r="I16" i="107" s="1"/>
  <c r="D15" i="107"/>
  <c r="I15" i="107" s="1"/>
  <c r="D14" i="107"/>
  <c r="F14" i="107" s="1"/>
  <c r="B13" i="107"/>
  <c r="D13" i="107" s="1"/>
  <c r="B12" i="107"/>
  <c r="B25" i="107" s="1"/>
  <c r="F38" i="107" l="1"/>
  <c r="F67" i="107"/>
  <c r="F24" i="107"/>
  <c r="F58" i="107"/>
  <c r="I27" i="107"/>
  <c r="F15" i="107"/>
  <c r="F41" i="107"/>
  <c r="I63" i="107"/>
  <c r="I62" i="107"/>
  <c r="I68" i="107"/>
  <c r="F37" i="107"/>
  <c r="I31" i="107"/>
  <c r="I11" i="107"/>
  <c r="I17" i="107"/>
  <c r="I32" i="107"/>
  <c r="F66" i="107"/>
  <c r="F70" i="107"/>
  <c r="I56" i="107"/>
  <c r="D64" i="107"/>
  <c r="F13" i="107"/>
  <c r="I13" i="107"/>
  <c r="F29" i="107"/>
  <c r="I29" i="107"/>
  <c r="I10" i="107"/>
  <c r="I25" i="107"/>
  <c r="I9" i="107"/>
  <c r="F18" i="107"/>
  <c r="I18" i="107"/>
  <c r="I65" i="107"/>
  <c r="I71" i="107"/>
  <c r="D71" i="107"/>
  <c r="D22" i="107"/>
  <c r="I22" i="107" s="1"/>
  <c r="I61" i="107"/>
  <c r="F69" i="107"/>
  <c r="D12" i="107"/>
  <c r="F12" i="107" s="1"/>
  <c r="F19" i="107"/>
  <c r="F36" i="107"/>
  <c r="B50" i="107"/>
  <c r="F59" i="107"/>
  <c r="I14" i="107"/>
  <c r="F42" i="107"/>
  <c r="I40" i="107" s="1"/>
  <c r="F20" i="107"/>
  <c r="F23" i="107"/>
  <c r="F39" i="107"/>
  <c r="F60" i="107"/>
  <c r="I42" i="107"/>
  <c r="F16" i="107"/>
  <c r="F30" i="107"/>
  <c r="B64" i="107"/>
  <c r="F64" i="107" l="1"/>
  <c r="F71" i="107"/>
  <c r="D25" i="107"/>
  <c r="I12" i="107"/>
  <c r="I26" i="107"/>
  <c r="I50" i="107"/>
  <c r="I28" i="107"/>
  <c r="I55" i="107"/>
  <c r="I54" i="107"/>
  <c r="I64" i="107"/>
  <c r="F22" i="107"/>
  <c r="F25" i="107" s="1"/>
  <c r="U1354" i="106" l="1"/>
  <c r="U1353" i="106"/>
  <c r="D1351" i="106"/>
  <c r="H1351" i="106" s="1"/>
  <c r="C1351" i="106"/>
  <c r="F1351" i="106" s="1"/>
  <c r="D1350" i="106"/>
  <c r="H1350" i="106" s="1"/>
  <c r="C1350" i="106"/>
  <c r="F1350" i="106" s="1"/>
  <c r="U1350" i="106" s="1"/>
  <c r="D1349" i="106"/>
  <c r="H1349" i="106" s="1"/>
  <c r="C1349" i="106"/>
  <c r="F1349" i="106" s="1"/>
  <c r="U1348" i="106"/>
  <c r="D1348" i="106"/>
  <c r="C1348" i="106"/>
  <c r="D1347" i="106"/>
  <c r="H1347" i="106" s="1"/>
  <c r="C1347" i="106"/>
  <c r="U1346" i="106"/>
  <c r="U1345" i="106"/>
  <c r="U1340" i="106"/>
  <c r="D1340" i="106"/>
  <c r="C1340" i="106"/>
  <c r="U1339" i="106"/>
  <c r="D1339" i="106"/>
  <c r="C1339" i="106"/>
  <c r="U1338" i="106"/>
  <c r="D1338" i="106"/>
  <c r="C1338" i="106"/>
  <c r="U1337" i="106"/>
  <c r="D1337" i="106"/>
  <c r="C1337" i="106"/>
  <c r="U1336" i="106"/>
  <c r="D1336" i="106"/>
  <c r="C1336" i="106"/>
  <c r="U1335" i="106"/>
  <c r="D1335" i="106"/>
  <c r="C1335" i="106"/>
  <c r="U1334" i="106"/>
  <c r="D1334" i="106"/>
  <c r="C1334" i="106"/>
  <c r="D1333" i="106"/>
  <c r="C1333" i="106"/>
  <c r="U1332" i="106"/>
  <c r="D1332" i="106"/>
  <c r="C1332" i="106"/>
  <c r="U1331" i="106"/>
  <c r="D1331" i="106"/>
  <c r="C1331" i="106"/>
  <c r="D1330" i="106"/>
  <c r="C1330" i="106"/>
  <c r="D1329" i="106"/>
  <c r="H1329" i="106" s="1"/>
  <c r="C1329" i="106"/>
  <c r="F1329" i="106" s="1"/>
  <c r="D1328" i="106"/>
  <c r="H1328" i="106" s="1"/>
  <c r="C1328" i="106"/>
  <c r="F1328" i="106" s="1"/>
  <c r="D1327" i="106"/>
  <c r="H1327" i="106" s="1"/>
  <c r="C1327" i="106"/>
  <c r="F1327" i="106" s="1"/>
  <c r="D1326" i="106"/>
  <c r="H1326" i="106" s="1"/>
  <c r="C1326" i="106"/>
  <c r="F1326" i="106" s="1"/>
  <c r="D1325" i="106"/>
  <c r="H1325" i="106" s="1"/>
  <c r="C1325" i="106"/>
  <c r="F1325" i="106" s="1"/>
  <c r="U1324" i="106"/>
  <c r="D1324" i="106"/>
  <c r="C1324" i="106"/>
  <c r="D1323" i="106"/>
  <c r="C1323" i="106"/>
  <c r="F1323" i="106" s="1"/>
  <c r="U1322" i="106"/>
  <c r="D1322" i="106"/>
  <c r="C1322" i="106"/>
  <c r="U1321" i="106"/>
  <c r="D1321" i="106"/>
  <c r="C1321" i="106"/>
  <c r="U1320" i="106"/>
  <c r="D1320" i="106"/>
  <c r="C1320" i="106"/>
  <c r="U1319" i="106"/>
  <c r="D1319" i="106"/>
  <c r="C1319" i="106"/>
  <c r="U1318" i="106"/>
  <c r="D1318" i="106"/>
  <c r="C1318" i="106"/>
  <c r="U1317" i="106"/>
  <c r="D1317" i="106"/>
  <c r="C1317" i="106"/>
  <c r="U1316" i="106"/>
  <c r="D1316" i="106"/>
  <c r="C1316" i="106"/>
  <c r="U1315" i="106"/>
  <c r="D1315" i="106"/>
  <c r="C1315" i="106"/>
  <c r="U1314" i="106"/>
  <c r="D1314" i="106"/>
  <c r="C1314" i="106"/>
  <c r="U1313" i="106"/>
  <c r="D1313" i="106"/>
  <c r="C1313" i="106"/>
  <c r="U1312" i="106"/>
  <c r="D1312" i="106"/>
  <c r="C1312" i="106"/>
  <c r="U1311" i="106"/>
  <c r="D1311" i="106"/>
  <c r="C1311" i="106"/>
  <c r="U1310" i="106"/>
  <c r="D1310" i="106"/>
  <c r="C1310" i="106"/>
  <c r="U1309" i="106"/>
  <c r="D1309" i="106"/>
  <c r="C1309" i="106"/>
  <c r="U1308" i="106"/>
  <c r="D1308" i="106"/>
  <c r="C1308" i="106"/>
  <c r="U1307" i="106"/>
  <c r="D1307" i="106"/>
  <c r="C1307" i="106"/>
  <c r="U1306" i="106"/>
  <c r="D1306" i="106"/>
  <c r="C1306" i="106"/>
  <c r="U1305" i="106"/>
  <c r="D1305" i="106"/>
  <c r="C1305" i="106"/>
  <c r="U1304" i="106"/>
  <c r="D1304" i="106"/>
  <c r="C1304" i="106"/>
  <c r="U1303" i="106"/>
  <c r="D1303" i="106"/>
  <c r="C1303" i="106"/>
  <c r="U1302" i="106"/>
  <c r="D1302" i="106"/>
  <c r="C1302" i="106"/>
  <c r="U1301" i="106"/>
  <c r="D1301" i="106"/>
  <c r="C1301" i="106"/>
  <c r="U1300" i="106"/>
  <c r="D1300" i="106"/>
  <c r="C1300" i="106"/>
  <c r="U1299" i="106"/>
  <c r="D1299" i="106"/>
  <c r="C1299" i="106"/>
  <c r="U1298" i="106"/>
  <c r="D1298" i="106"/>
  <c r="C1298" i="106"/>
  <c r="U1297" i="106"/>
  <c r="D1297" i="106"/>
  <c r="C1297" i="106"/>
  <c r="U1296" i="106"/>
  <c r="D1296" i="106"/>
  <c r="C1296" i="106"/>
  <c r="U1295" i="106"/>
  <c r="D1295" i="106"/>
  <c r="C1295" i="106"/>
  <c r="U1294" i="106"/>
  <c r="D1294" i="106"/>
  <c r="C1294" i="106"/>
  <c r="U1293" i="106"/>
  <c r="D1293" i="106"/>
  <c r="C1293" i="106"/>
  <c r="U1292" i="106"/>
  <c r="D1292" i="106"/>
  <c r="C1292" i="106"/>
  <c r="U1291" i="106"/>
  <c r="D1291" i="106"/>
  <c r="C1291" i="106"/>
  <c r="U1290" i="106"/>
  <c r="D1290" i="106"/>
  <c r="C1290" i="106"/>
  <c r="D1289" i="106"/>
  <c r="C1289" i="106"/>
  <c r="U1288" i="106"/>
  <c r="D1288" i="106"/>
  <c r="C1288" i="106"/>
  <c r="U1287" i="106"/>
  <c r="D1287" i="106"/>
  <c r="C1287" i="106"/>
  <c r="U1286" i="106"/>
  <c r="D1286" i="106"/>
  <c r="C1286" i="106"/>
  <c r="U1285" i="106"/>
  <c r="D1285" i="106"/>
  <c r="C1285" i="106"/>
  <c r="U1284" i="106"/>
  <c r="D1284" i="106"/>
  <c r="C1284" i="106"/>
  <c r="U1283" i="106"/>
  <c r="D1283" i="106"/>
  <c r="C1283" i="106"/>
  <c r="U1282" i="106"/>
  <c r="D1282" i="106"/>
  <c r="C1282" i="106"/>
  <c r="U1281" i="106"/>
  <c r="D1281" i="106"/>
  <c r="C1281" i="106"/>
  <c r="U1280" i="106"/>
  <c r="D1280" i="106"/>
  <c r="C1280" i="106"/>
  <c r="U1279" i="106"/>
  <c r="D1279" i="106"/>
  <c r="C1279" i="106"/>
  <c r="U1278" i="106"/>
  <c r="D1278" i="106"/>
  <c r="C1278" i="106"/>
  <c r="U1277" i="106"/>
  <c r="D1277" i="106"/>
  <c r="C1277" i="106"/>
  <c r="U1276" i="106"/>
  <c r="D1276" i="106"/>
  <c r="C1276" i="106"/>
  <c r="U1275" i="106"/>
  <c r="D1275" i="106"/>
  <c r="C1275" i="106"/>
  <c r="U1274" i="106"/>
  <c r="D1274" i="106"/>
  <c r="C1274" i="106"/>
  <c r="U1273" i="106"/>
  <c r="D1273" i="106"/>
  <c r="C1273" i="106"/>
  <c r="U1272" i="106"/>
  <c r="D1272" i="106"/>
  <c r="C1272" i="106"/>
  <c r="U1271" i="106"/>
  <c r="D1271" i="106"/>
  <c r="C1271" i="106"/>
  <c r="U1270" i="106"/>
  <c r="D1270" i="106"/>
  <c r="C1270" i="106"/>
  <c r="U1269" i="106"/>
  <c r="D1269" i="106"/>
  <c r="C1269" i="106"/>
  <c r="U1268" i="106"/>
  <c r="D1268" i="106"/>
  <c r="C1268" i="106"/>
  <c r="U1267" i="106"/>
  <c r="D1267" i="106"/>
  <c r="C1267" i="106"/>
  <c r="U1266" i="106"/>
  <c r="D1266" i="106"/>
  <c r="C1266" i="106"/>
  <c r="U1265" i="106"/>
  <c r="D1265" i="106"/>
  <c r="C1265" i="106"/>
  <c r="U1264" i="106"/>
  <c r="D1264" i="106"/>
  <c r="C1264" i="106"/>
  <c r="U1263" i="106"/>
  <c r="D1263" i="106"/>
  <c r="C1263" i="106"/>
  <c r="U1262" i="106"/>
  <c r="D1262" i="106"/>
  <c r="C1262" i="106"/>
  <c r="U1261" i="106"/>
  <c r="D1261" i="106"/>
  <c r="C1261" i="106"/>
  <c r="U1260" i="106"/>
  <c r="D1260" i="106"/>
  <c r="C1260" i="106"/>
  <c r="D1259" i="106"/>
  <c r="C1259" i="106"/>
  <c r="F1251" i="106"/>
  <c r="D1251" i="106"/>
  <c r="H1251" i="106" s="1"/>
  <c r="C1251" i="106"/>
  <c r="D1250" i="106"/>
  <c r="H1250" i="106" s="1"/>
  <c r="C1250" i="106"/>
  <c r="F1250" i="106" s="1"/>
  <c r="D1249" i="106"/>
  <c r="H1249" i="106" s="1"/>
  <c r="C1249" i="106"/>
  <c r="F1249" i="106" s="1"/>
  <c r="D1246" i="106"/>
  <c r="H1246" i="106" s="1"/>
  <c r="C1246" i="106"/>
  <c r="F1246" i="106" s="1"/>
  <c r="U1245" i="106"/>
  <c r="D1245" i="106"/>
  <c r="C1245" i="106"/>
  <c r="D1244" i="106"/>
  <c r="C1244" i="106"/>
  <c r="D1243" i="106"/>
  <c r="H1243" i="106" s="1"/>
  <c r="C1243" i="106"/>
  <c r="F1243" i="106" s="1"/>
  <c r="U1243" i="106" s="1"/>
  <c r="D1242" i="106"/>
  <c r="H1242" i="106" s="1"/>
  <c r="C1242" i="106"/>
  <c r="F1242" i="106" s="1"/>
  <c r="U1242" i="106" s="1"/>
  <c r="D1241" i="106"/>
  <c r="H1241" i="106" s="1"/>
  <c r="C1241" i="106"/>
  <c r="F1241" i="106" s="1"/>
  <c r="U1241" i="106" s="1"/>
  <c r="D1240" i="106"/>
  <c r="H1240" i="106" s="1"/>
  <c r="C1240" i="106"/>
  <c r="F1240" i="106" s="1"/>
  <c r="U1240" i="106" s="1"/>
  <c r="D1239" i="106"/>
  <c r="H1239" i="106" s="1"/>
  <c r="C1239" i="106"/>
  <c r="F1239" i="106" s="1"/>
  <c r="D1238" i="106"/>
  <c r="H1238" i="106" s="1"/>
  <c r="C1238" i="106"/>
  <c r="F1238" i="106" s="1"/>
  <c r="D1237" i="106"/>
  <c r="H1237" i="106" s="1"/>
  <c r="C1237" i="106"/>
  <c r="F1237" i="106" s="1"/>
  <c r="D1236" i="106"/>
  <c r="H1236" i="106" s="1"/>
  <c r="C1236" i="106"/>
  <c r="F1236" i="106" s="1"/>
  <c r="D1235" i="106"/>
  <c r="H1235" i="106" s="1"/>
  <c r="C1235" i="106"/>
  <c r="F1235" i="106" s="1"/>
  <c r="U1235" i="106" s="1"/>
  <c r="D1224" i="106"/>
  <c r="H1224" i="106" s="1"/>
  <c r="C1224" i="106"/>
  <c r="F1224" i="106" s="1"/>
  <c r="D1223" i="106"/>
  <c r="H1223" i="106" s="1"/>
  <c r="C1223" i="106"/>
  <c r="F1223" i="106" s="1"/>
  <c r="D1222" i="106"/>
  <c r="H1222" i="106" s="1"/>
  <c r="C1222" i="106"/>
  <c r="F1222" i="106" s="1"/>
  <c r="D1219" i="106"/>
  <c r="H1219" i="106" s="1"/>
  <c r="C1219" i="106"/>
  <c r="F1219" i="106" s="1"/>
  <c r="D1218" i="106"/>
  <c r="H1218" i="106" s="1"/>
  <c r="C1218" i="106"/>
  <c r="F1218" i="106" s="1"/>
  <c r="D1217" i="106"/>
  <c r="H1217" i="106" s="1"/>
  <c r="C1217" i="106"/>
  <c r="F1217" i="106" s="1"/>
  <c r="D1216" i="106"/>
  <c r="H1216" i="106" s="1"/>
  <c r="C1216" i="106"/>
  <c r="F1216" i="106" s="1"/>
  <c r="D1206" i="106"/>
  <c r="C1206" i="106"/>
  <c r="D1205" i="106"/>
  <c r="C1205" i="106"/>
  <c r="D1204" i="106"/>
  <c r="C1204" i="106"/>
  <c r="U1203" i="106"/>
  <c r="D1203" i="106"/>
  <c r="C1203" i="106"/>
  <c r="U1202" i="106"/>
  <c r="D1202" i="106"/>
  <c r="C1202" i="106"/>
  <c r="U1201" i="106"/>
  <c r="D1201" i="106"/>
  <c r="H1204" i="106" s="1"/>
  <c r="C1201" i="106"/>
  <c r="F1204" i="106" s="1"/>
  <c r="U1200" i="106"/>
  <c r="D1200" i="106"/>
  <c r="C1200" i="106"/>
  <c r="U1199" i="106"/>
  <c r="D1199" i="106"/>
  <c r="C1199" i="106"/>
  <c r="D1198" i="106"/>
  <c r="C1198" i="106"/>
  <c r="U1197" i="106"/>
  <c r="D1197" i="106"/>
  <c r="C1197" i="106"/>
  <c r="U1196" i="106"/>
  <c r="D1196" i="106"/>
  <c r="C1196" i="106"/>
  <c r="U1195" i="106"/>
  <c r="D1195" i="106"/>
  <c r="C1195" i="106"/>
  <c r="U1194" i="106"/>
  <c r="D1194" i="106"/>
  <c r="C1194" i="106"/>
  <c r="U1193" i="106"/>
  <c r="D1193" i="106"/>
  <c r="C1193" i="106"/>
  <c r="U1192" i="106"/>
  <c r="D1192" i="106"/>
  <c r="C1192" i="106"/>
  <c r="U1191" i="106"/>
  <c r="D1191" i="106"/>
  <c r="C1191" i="106"/>
  <c r="U1190" i="106"/>
  <c r="D1190" i="106"/>
  <c r="C1190" i="106"/>
  <c r="U1189" i="106"/>
  <c r="D1189" i="106"/>
  <c r="C1189" i="106"/>
  <c r="U1188" i="106"/>
  <c r="D1188" i="106"/>
  <c r="C1188" i="106"/>
  <c r="U1187" i="106"/>
  <c r="D1187" i="106"/>
  <c r="C1187" i="106"/>
  <c r="U1186" i="106"/>
  <c r="D1186" i="106"/>
  <c r="C1186" i="106"/>
  <c r="U1185" i="106"/>
  <c r="D1185" i="106"/>
  <c r="C1185" i="106"/>
  <c r="U1184" i="106"/>
  <c r="D1184" i="106"/>
  <c r="C1184" i="106"/>
  <c r="U1183" i="106"/>
  <c r="D1183" i="106"/>
  <c r="C1183" i="106"/>
  <c r="U1182" i="106"/>
  <c r="D1182" i="106"/>
  <c r="C1182" i="106"/>
  <c r="U1181" i="106"/>
  <c r="D1181" i="106"/>
  <c r="C1181" i="106"/>
  <c r="D1180" i="106"/>
  <c r="C1180" i="106"/>
  <c r="U1179" i="106"/>
  <c r="D1179" i="106"/>
  <c r="C1179" i="106"/>
  <c r="U1178" i="106"/>
  <c r="D1178" i="106"/>
  <c r="C1178" i="106"/>
  <c r="U1177" i="106"/>
  <c r="D1177" i="106"/>
  <c r="C1177" i="106"/>
  <c r="U1176" i="106"/>
  <c r="D1176" i="106"/>
  <c r="C1176" i="106"/>
  <c r="U1175" i="106"/>
  <c r="D1175" i="106"/>
  <c r="C1175" i="106"/>
  <c r="U1174" i="106"/>
  <c r="D1174" i="106"/>
  <c r="C1174" i="106"/>
  <c r="U1173" i="106"/>
  <c r="D1173" i="106"/>
  <c r="C1173" i="106"/>
  <c r="D1172" i="106"/>
  <c r="C1172" i="106"/>
  <c r="D1171" i="106"/>
  <c r="C1171" i="106"/>
  <c r="D1170" i="106"/>
  <c r="C1170" i="106"/>
  <c r="D1169" i="106"/>
  <c r="C1169" i="106"/>
  <c r="D1165" i="106"/>
  <c r="H1165" i="106" s="1"/>
  <c r="C1165" i="106"/>
  <c r="F1165" i="106" s="1"/>
  <c r="D1164" i="106"/>
  <c r="H1164" i="106" s="1"/>
  <c r="C1164" i="106"/>
  <c r="F1164" i="106" s="1"/>
  <c r="D1163" i="106"/>
  <c r="H1163" i="106" s="1"/>
  <c r="C1163" i="106"/>
  <c r="F1163" i="106" s="1"/>
  <c r="D1156" i="106"/>
  <c r="H1156" i="106" s="1"/>
  <c r="C1156" i="106"/>
  <c r="F1156" i="106" s="1"/>
  <c r="U1156" i="106" s="1"/>
  <c r="D1155" i="106"/>
  <c r="H1155" i="106" s="1"/>
  <c r="C1155" i="106"/>
  <c r="F1155" i="106" s="1"/>
  <c r="U1155" i="106" s="1"/>
  <c r="D1154" i="106"/>
  <c r="H1154" i="106" s="1"/>
  <c r="C1154" i="106"/>
  <c r="F1154" i="106" s="1"/>
  <c r="U1154" i="106" s="1"/>
  <c r="D1153" i="106"/>
  <c r="H1153" i="106" s="1"/>
  <c r="C1153" i="106"/>
  <c r="F1153" i="106" s="1"/>
  <c r="D1152" i="106"/>
  <c r="H1152" i="106" s="1"/>
  <c r="C1152" i="106"/>
  <c r="F1152" i="106" s="1"/>
  <c r="U1152" i="106" s="1"/>
  <c r="D1144" i="106"/>
  <c r="H1144" i="106" s="1"/>
  <c r="C1144" i="106"/>
  <c r="F1144" i="106" s="1"/>
  <c r="U1144" i="106" s="1"/>
  <c r="D1143" i="106"/>
  <c r="H1143" i="106" s="1"/>
  <c r="C1143" i="106"/>
  <c r="F1143" i="106" s="1"/>
  <c r="U1143" i="106" s="1"/>
  <c r="D1142" i="106"/>
  <c r="H1142" i="106" s="1"/>
  <c r="C1142" i="106"/>
  <c r="F1142" i="106" s="1"/>
  <c r="U1135" i="106"/>
  <c r="D1135" i="106"/>
  <c r="C1135" i="106"/>
  <c r="U1134" i="106"/>
  <c r="D1134" i="106"/>
  <c r="C1134" i="106"/>
  <c r="U1133" i="106"/>
  <c r="D1133" i="106"/>
  <c r="C1133" i="106"/>
  <c r="U1132" i="106"/>
  <c r="D1132" i="106"/>
  <c r="C1132" i="106"/>
  <c r="U1131" i="106"/>
  <c r="D1131" i="106"/>
  <c r="C1131" i="106"/>
  <c r="U1130" i="106"/>
  <c r="D1130" i="106"/>
  <c r="C1130" i="106"/>
  <c r="U1129" i="106"/>
  <c r="D1129" i="106"/>
  <c r="C1129" i="106"/>
  <c r="D1128" i="106"/>
  <c r="C1128" i="106"/>
  <c r="D1127" i="106"/>
  <c r="H1127" i="106" s="1"/>
  <c r="C1127" i="106"/>
  <c r="F1127" i="106" s="1"/>
  <c r="U1127" i="106" s="1"/>
  <c r="U1126" i="106"/>
  <c r="D1126" i="106"/>
  <c r="C1126" i="106"/>
  <c r="H1125" i="106"/>
  <c r="D1125" i="106"/>
  <c r="C1125" i="106"/>
  <c r="U1124" i="106"/>
  <c r="D1124" i="106"/>
  <c r="C1124" i="106"/>
  <c r="U1123" i="106"/>
  <c r="D1123" i="106"/>
  <c r="C1123" i="106"/>
  <c r="U1122" i="106"/>
  <c r="D1122" i="106"/>
  <c r="C1122" i="106"/>
  <c r="D1121" i="106"/>
  <c r="H1121" i="106" s="1"/>
  <c r="C1121" i="106"/>
  <c r="D1120" i="106"/>
  <c r="H1120" i="106" s="1"/>
  <c r="C1120" i="106"/>
  <c r="F1120" i="106" s="1"/>
  <c r="U1120" i="106" s="1"/>
  <c r="H1119" i="106"/>
  <c r="D1119" i="106"/>
  <c r="C1119" i="106"/>
  <c r="F1119" i="106" s="1"/>
  <c r="U1118" i="106"/>
  <c r="D1118" i="106"/>
  <c r="H1117" i="106" s="1"/>
  <c r="C1118" i="106"/>
  <c r="D1117" i="106"/>
  <c r="C1117" i="106"/>
  <c r="U1116" i="106"/>
  <c r="D1116" i="106"/>
  <c r="C1116" i="106"/>
  <c r="D1115" i="106"/>
  <c r="C1115" i="106"/>
  <c r="F1115" i="106" s="1"/>
  <c r="U1115" i="106" s="1"/>
  <c r="U1114" i="106"/>
  <c r="D1114" i="106"/>
  <c r="C1114" i="106"/>
  <c r="U1113" i="106"/>
  <c r="D1113" i="106"/>
  <c r="C1113" i="106"/>
  <c r="D1112" i="106"/>
  <c r="H1112" i="106" s="1"/>
  <c r="C1112" i="106"/>
  <c r="U1111" i="106"/>
  <c r="D1111" i="106"/>
  <c r="C1111" i="106"/>
  <c r="U1110" i="106"/>
  <c r="D1110" i="106"/>
  <c r="C1110" i="106"/>
  <c r="U1109" i="106"/>
  <c r="D1109" i="106"/>
  <c r="C1109" i="106"/>
  <c r="U1108" i="106"/>
  <c r="D1108" i="106"/>
  <c r="C1108" i="106"/>
  <c r="U1107" i="106"/>
  <c r="D1107" i="106"/>
  <c r="C1107" i="106"/>
  <c r="D1106" i="106"/>
  <c r="C1106" i="106"/>
  <c r="U1105" i="106"/>
  <c r="D1105" i="106"/>
  <c r="C1105" i="106"/>
  <c r="U1104" i="106"/>
  <c r="D1104" i="106"/>
  <c r="C1104" i="106"/>
  <c r="D1103" i="106"/>
  <c r="C1103" i="106"/>
  <c r="D1102" i="106"/>
  <c r="H1102" i="106" s="1"/>
  <c r="C1102" i="106"/>
  <c r="F1102" i="106" s="1"/>
  <c r="D1095" i="106"/>
  <c r="H1095" i="106" s="1"/>
  <c r="C1095" i="106"/>
  <c r="F1095" i="106" s="1"/>
  <c r="D1094" i="106"/>
  <c r="H1094" i="106" s="1"/>
  <c r="C1094" i="106"/>
  <c r="F1094" i="106" s="1"/>
  <c r="D1093" i="106"/>
  <c r="H1093" i="106" s="1"/>
  <c r="C1093" i="106"/>
  <c r="F1093" i="106" s="1"/>
  <c r="U1093" i="106" s="1"/>
  <c r="U1092" i="106"/>
  <c r="D1092" i="106"/>
  <c r="C1092" i="106"/>
  <c r="D1091" i="106"/>
  <c r="C1091" i="106"/>
  <c r="D1080" i="106"/>
  <c r="H1080" i="106" s="1"/>
  <c r="C1080" i="106"/>
  <c r="F1080" i="106" s="1"/>
  <c r="H1079" i="106"/>
  <c r="D1079" i="106"/>
  <c r="C1079" i="106"/>
  <c r="F1079" i="106" s="1"/>
  <c r="D1078" i="106"/>
  <c r="H1078" i="106" s="1"/>
  <c r="C1078" i="106"/>
  <c r="F1078" i="106" s="1"/>
  <c r="U1077" i="106"/>
  <c r="D1077" i="106"/>
  <c r="C1077" i="106"/>
  <c r="U1076" i="106"/>
  <c r="D1076" i="106"/>
  <c r="C1076" i="106"/>
  <c r="U1075" i="106"/>
  <c r="D1075" i="106"/>
  <c r="C1075" i="106"/>
  <c r="D1074" i="106"/>
  <c r="C1074" i="106"/>
  <c r="H1073" i="106"/>
  <c r="D1073" i="106"/>
  <c r="C1073" i="106"/>
  <c r="F1073" i="106" s="1"/>
  <c r="U1073" i="106" s="1"/>
  <c r="D1072" i="106"/>
  <c r="H1072" i="106" s="1"/>
  <c r="C1072" i="106"/>
  <c r="F1072" i="106" s="1"/>
  <c r="D1071" i="106"/>
  <c r="H1071" i="106" s="1"/>
  <c r="C1071" i="106"/>
  <c r="F1071" i="106" s="1"/>
  <c r="D1070" i="106"/>
  <c r="H1070" i="106" s="1"/>
  <c r="C1070" i="106"/>
  <c r="F1070" i="106" s="1"/>
  <c r="D1069" i="106"/>
  <c r="H1069" i="106" s="1"/>
  <c r="C1069" i="106"/>
  <c r="F1069" i="106" s="1"/>
  <c r="D1068" i="106"/>
  <c r="H1068" i="106" s="1"/>
  <c r="C1068" i="106"/>
  <c r="F1068" i="106" s="1"/>
  <c r="U1067" i="106"/>
  <c r="D1067" i="106"/>
  <c r="C1067" i="106"/>
  <c r="D1066" i="106"/>
  <c r="C1066" i="106"/>
  <c r="U1059" i="106"/>
  <c r="D1059" i="106"/>
  <c r="C1059" i="106"/>
  <c r="D1058" i="106"/>
  <c r="C1058" i="106"/>
  <c r="F1058" i="106" s="1"/>
  <c r="D1057" i="106"/>
  <c r="H1057" i="106" s="1"/>
  <c r="C1057" i="106"/>
  <c r="F1057" i="106" s="1"/>
  <c r="D1056" i="106"/>
  <c r="H1056" i="106" s="1"/>
  <c r="C1056" i="106"/>
  <c r="F1056" i="106" s="1"/>
  <c r="U1056" i="106" s="1"/>
  <c r="U1055" i="106"/>
  <c r="D1055" i="106"/>
  <c r="C1055" i="106"/>
  <c r="D1054" i="106"/>
  <c r="C1054" i="106"/>
  <c r="F1054" i="106" s="1"/>
  <c r="D1053" i="106"/>
  <c r="H1053" i="106" s="1"/>
  <c r="C1053" i="106"/>
  <c r="F1053" i="106" s="1"/>
  <c r="F1052" i="106"/>
  <c r="D1052" i="106"/>
  <c r="H1052" i="106" s="1"/>
  <c r="C1052" i="106"/>
  <c r="D1051" i="106"/>
  <c r="H1051" i="106" s="1"/>
  <c r="C1051" i="106"/>
  <c r="F1051" i="106" s="1"/>
  <c r="U1051" i="106" s="1"/>
  <c r="F1050" i="106"/>
  <c r="U1050" i="106" s="1"/>
  <c r="D1050" i="106"/>
  <c r="H1050" i="106" s="1"/>
  <c r="C1050" i="106"/>
  <c r="D1049" i="106"/>
  <c r="H1049" i="106" s="1"/>
  <c r="C1049" i="106"/>
  <c r="F1049" i="106" s="1"/>
  <c r="U1049" i="106" s="1"/>
  <c r="D1048" i="106"/>
  <c r="H1048" i="106" s="1"/>
  <c r="C1048" i="106"/>
  <c r="F1048" i="106" s="1"/>
  <c r="D1047" i="106"/>
  <c r="H1047" i="106" s="1"/>
  <c r="C1047" i="106"/>
  <c r="F1047" i="106" s="1"/>
  <c r="F1046" i="106"/>
  <c r="D1046" i="106"/>
  <c r="H1046" i="106" s="1"/>
  <c r="C1046" i="106"/>
  <c r="D1045" i="106"/>
  <c r="H1045" i="106" s="1"/>
  <c r="C1045" i="106"/>
  <c r="F1045" i="106" s="1"/>
  <c r="D1044" i="106"/>
  <c r="H1044" i="106" s="1"/>
  <c r="C1044" i="106"/>
  <c r="F1044" i="106" s="1"/>
  <c r="D1043" i="106"/>
  <c r="H1043" i="106" s="1"/>
  <c r="C1043" i="106"/>
  <c r="F1043" i="106" s="1"/>
  <c r="D1042" i="106"/>
  <c r="H1042" i="106" s="1"/>
  <c r="C1042" i="106"/>
  <c r="F1042" i="106" s="1"/>
  <c r="U1042" i="106" s="1"/>
  <c r="U1041" i="106"/>
  <c r="D1041" i="106"/>
  <c r="C1041" i="106"/>
  <c r="U1040" i="106"/>
  <c r="D1040" i="106"/>
  <c r="C1040" i="106"/>
  <c r="U1039" i="106"/>
  <c r="D1039" i="106"/>
  <c r="C1039" i="106"/>
  <c r="U1038" i="106"/>
  <c r="D1038" i="106"/>
  <c r="C1038" i="106"/>
  <c r="D1037" i="106"/>
  <c r="C1037" i="106"/>
  <c r="D1036" i="106"/>
  <c r="H1036" i="106" s="1"/>
  <c r="C1036" i="106"/>
  <c r="F1036" i="106" s="1"/>
  <c r="D1035" i="106"/>
  <c r="H1035" i="106" s="1"/>
  <c r="C1035" i="106"/>
  <c r="F1035" i="106" s="1"/>
  <c r="U1035" i="106" s="1"/>
  <c r="D1034" i="106"/>
  <c r="H1034" i="106" s="1"/>
  <c r="C1034" i="106"/>
  <c r="F1034" i="106" s="1"/>
  <c r="U1034" i="106" s="1"/>
  <c r="D1033" i="106"/>
  <c r="H1033" i="106" s="1"/>
  <c r="C1033" i="106"/>
  <c r="F1033" i="106" s="1"/>
  <c r="D1032" i="106"/>
  <c r="H1032" i="106" s="1"/>
  <c r="C1032" i="106"/>
  <c r="F1032" i="106" s="1"/>
  <c r="U1032" i="106" s="1"/>
  <c r="D1031" i="106"/>
  <c r="H1031" i="106" s="1"/>
  <c r="C1031" i="106"/>
  <c r="F1031" i="106" s="1"/>
  <c r="D1030" i="106"/>
  <c r="H1030" i="106" s="1"/>
  <c r="C1030" i="106"/>
  <c r="F1030" i="106" s="1"/>
  <c r="U1030" i="106" s="1"/>
  <c r="U1029" i="106"/>
  <c r="D1029" i="106"/>
  <c r="C1029" i="106"/>
  <c r="D1028" i="106"/>
  <c r="C1028" i="106"/>
  <c r="U1012" i="106"/>
  <c r="D1012" i="106"/>
  <c r="C1012" i="106"/>
  <c r="U1011" i="106"/>
  <c r="D1011" i="106"/>
  <c r="C1011" i="106"/>
  <c r="U1010" i="106"/>
  <c r="D1010" i="106"/>
  <c r="C1010" i="106"/>
  <c r="U1009" i="106"/>
  <c r="D1009" i="106"/>
  <c r="C1009" i="106"/>
  <c r="U1008" i="106"/>
  <c r="D1008" i="106"/>
  <c r="C1008" i="106"/>
  <c r="U1007" i="106"/>
  <c r="D1007" i="106"/>
  <c r="C1007" i="106"/>
  <c r="U1006" i="106"/>
  <c r="D1006" i="106"/>
  <c r="C1006" i="106"/>
  <c r="U1005" i="106"/>
  <c r="D1005" i="106"/>
  <c r="C1005" i="106"/>
  <c r="U1004" i="106"/>
  <c r="D1004" i="106"/>
  <c r="C1004" i="106"/>
  <c r="U1003" i="106"/>
  <c r="D1003" i="106"/>
  <c r="C1003" i="106"/>
  <c r="U1002" i="106"/>
  <c r="D1002" i="106"/>
  <c r="C1002" i="106"/>
  <c r="U1001" i="106"/>
  <c r="D1001" i="106"/>
  <c r="C1001" i="106"/>
  <c r="U1000" i="106"/>
  <c r="D1000" i="106"/>
  <c r="C1000" i="106"/>
  <c r="D999" i="106"/>
  <c r="C999" i="106"/>
  <c r="D998" i="106"/>
  <c r="H998" i="106" s="1"/>
  <c r="C998" i="106"/>
  <c r="F998" i="106" s="1"/>
  <c r="U997" i="106"/>
  <c r="D997" i="106"/>
  <c r="C997" i="106"/>
  <c r="U996" i="106"/>
  <c r="D996" i="106"/>
  <c r="C996" i="106"/>
  <c r="U995" i="106"/>
  <c r="D995" i="106"/>
  <c r="C995" i="106"/>
  <c r="U994" i="106"/>
  <c r="D994" i="106"/>
  <c r="C994" i="106"/>
  <c r="D993" i="106"/>
  <c r="C993" i="106"/>
  <c r="D992" i="106"/>
  <c r="H992" i="106" s="1"/>
  <c r="C992" i="106"/>
  <c r="F992" i="106" s="1"/>
  <c r="U984" i="106"/>
  <c r="D984" i="106"/>
  <c r="C984" i="106"/>
  <c r="U983" i="106"/>
  <c r="D983" i="106"/>
  <c r="C983" i="106"/>
  <c r="U982" i="106"/>
  <c r="D982" i="106"/>
  <c r="C982" i="106"/>
  <c r="U981" i="106"/>
  <c r="D981" i="106"/>
  <c r="C981" i="106"/>
  <c r="D980" i="106"/>
  <c r="C980" i="106"/>
  <c r="U979" i="106"/>
  <c r="D979" i="106"/>
  <c r="C979" i="106"/>
  <c r="U978" i="106"/>
  <c r="D978" i="106"/>
  <c r="C978" i="106"/>
  <c r="U977" i="106"/>
  <c r="D977" i="106"/>
  <c r="C977" i="106"/>
  <c r="U976" i="106"/>
  <c r="D976" i="106"/>
  <c r="C976" i="106"/>
  <c r="U975" i="106"/>
  <c r="D975" i="106"/>
  <c r="C975" i="106"/>
  <c r="U974" i="106"/>
  <c r="D974" i="106"/>
  <c r="C974" i="106"/>
  <c r="U973" i="106"/>
  <c r="D973" i="106"/>
  <c r="C973" i="106"/>
  <c r="U972" i="106"/>
  <c r="D972" i="106"/>
  <c r="C972" i="106"/>
  <c r="U971" i="106"/>
  <c r="D971" i="106"/>
  <c r="C971" i="106"/>
  <c r="U970" i="106"/>
  <c r="D970" i="106"/>
  <c r="C970" i="106"/>
  <c r="U969" i="106"/>
  <c r="D969" i="106"/>
  <c r="H968" i="106" s="1"/>
  <c r="C969" i="106"/>
  <c r="D968" i="106"/>
  <c r="C968" i="106"/>
  <c r="U967" i="106"/>
  <c r="D967" i="106"/>
  <c r="C967" i="106"/>
  <c r="U966" i="106"/>
  <c r="D966" i="106"/>
  <c r="C966" i="106"/>
  <c r="U965" i="106"/>
  <c r="D965" i="106"/>
  <c r="C965" i="106"/>
  <c r="U964" i="106"/>
  <c r="D964" i="106"/>
  <c r="C964" i="106"/>
  <c r="D963" i="106"/>
  <c r="C963" i="106"/>
  <c r="U960" i="106"/>
  <c r="D960" i="106"/>
  <c r="C960" i="106"/>
  <c r="U959" i="106"/>
  <c r="D959" i="106"/>
  <c r="C959" i="106"/>
  <c r="U958" i="106"/>
  <c r="D958" i="106"/>
  <c r="C958" i="106"/>
  <c r="U957" i="106"/>
  <c r="D957" i="106"/>
  <c r="C957" i="106"/>
  <c r="D956" i="106"/>
  <c r="C956" i="106"/>
  <c r="U955" i="106"/>
  <c r="D955" i="106"/>
  <c r="C955" i="106"/>
  <c r="U954" i="106"/>
  <c r="D954" i="106"/>
  <c r="C954" i="106"/>
  <c r="U953" i="106"/>
  <c r="D953" i="106"/>
  <c r="C953" i="106"/>
  <c r="U952" i="106"/>
  <c r="D952" i="106"/>
  <c r="C952" i="106"/>
  <c r="U951" i="106"/>
  <c r="D951" i="106"/>
  <c r="C951" i="106"/>
  <c r="U950" i="106"/>
  <c r="D950" i="106"/>
  <c r="C950" i="106"/>
  <c r="U949" i="106"/>
  <c r="D949" i="106"/>
  <c r="C949" i="106"/>
  <c r="U948" i="106"/>
  <c r="D948" i="106"/>
  <c r="C948" i="106"/>
  <c r="U947" i="106"/>
  <c r="D947" i="106"/>
  <c r="C947" i="106"/>
  <c r="U946" i="106"/>
  <c r="D946" i="106"/>
  <c r="C946" i="106"/>
  <c r="U945" i="106"/>
  <c r="D945" i="106"/>
  <c r="C945" i="106"/>
  <c r="D944" i="106"/>
  <c r="C944" i="106"/>
  <c r="U943" i="106"/>
  <c r="D943" i="106"/>
  <c r="C943" i="106"/>
  <c r="D942" i="106"/>
  <c r="C942" i="106"/>
  <c r="F942" i="106" s="1"/>
  <c r="U941" i="106"/>
  <c r="D941" i="106"/>
  <c r="C941" i="106"/>
  <c r="D940" i="106"/>
  <c r="C940" i="106"/>
  <c r="F940" i="106" s="1"/>
  <c r="U937" i="106"/>
  <c r="D937" i="106"/>
  <c r="C937" i="106"/>
  <c r="U936" i="106"/>
  <c r="D936" i="106"/>
  <c r="C936" i="106"/>
  <c r="U935" i="106"/>
  <c r="D935" i="106"/>
  <c r="C935" i="106"/>
  <c r="U934" i="106"/>
  <c r="D934" i="106"/>
  <c r="C934" i="106"/>
  <c r="D933" i="106"/>
  <c r="C933" i="106"/>
  <c r="U932" i="106"/>
  <c r="D932" i="106"/>
  <c r="C932" i="106"/>
  <c r="U931" i="106"/>
  <c r="D931" i="106"/>
  <c r="C931" i="106"/>
  <c r="U930" i="106"/>
  <c r="D930" i="106"/>
  <c r="C930" i="106"/>
  <c r="U929" i="106"/>
  <c r="D929" i="106"/>
  <c r="C929" i="106"/>
  <c r="U928" i="106"/>
  <c r="D928" i="106"/>
  <c r="C928" i="106"/>
  <c r="U927" i="106"/>
  <c r="D927" i="106"/>
  <c r="C927" i="106"/>
  <c r="U926" i="106"/>
  <c r="D926" i="106"/>
  <c r="C926" i="106"/>
  <c r="U925" i="106"/>
  <c r="D925" i="106"/>
  <c r="C925" i="106"/>
  <c r="U924" i="106"/>
  <c r="D924" i="106"/>
  <c r="C924" i="106"/>
  <c r="U923" i="106"/>
  <c r="D923" i="106"/>
  <c r="C923" i="106"/>
  <c r="U922" i="106"/>
  <c r="D922" i="106"/>
  <c r="C922" i="106"/>
  <c r="U921" i="106"/>
  <c r="D921" i="106"/>
  <c r="C921" i="106"/>
  <c r="D920" i="106"/>
  <c r="C920" i="106"/>
  <c r="U919" i="106"/>
  <c r="D919" i="106"/>
  <c r="C919" i="106"/>
  <c r="U918" i="106"/>
  <c r="D918" i="106"/>
  <c r="C918" i="106"/>
  <c r="U917" i="106"/>
  <c r="D917" i="106"/>
  <c r="C917" i="106"/>
  <c r="U916" i="106"/>
  <c r="D916" i="106"/>
  <c r="C916" i="106"/>
  <c r="U915" i="106"/>
  <c r="D915" i="106"/>
  <c r="C915" i="106"/>
  <c r="U914" i="106"/>
  <c r="D914" i="106"/>
  <c r="C914" i="106"/>
  <c r="U913" i="106"/>
  <c r="D913" i="106"/>
  <c r="C913" i="106"/>
  <c r="U912" i="106"/>
  <c r="D912" i="106"/>
  <c r="C912" i="106"/>
  <c r="U911" i="106"/>
  <c r="D911" i="106"/>
  <c r="C911" i="106"/>
  <c r="U910" i="106"/>
  <c r="D910" i="106"/>
  <c r="C910" i="106"/>
  <c r="U909" i="106"/>
  <c r="D909" i="106"/>
  <c r="C909" i="106"/>
  <c r="U908" i="106"/>
  <c r="D908" i="106"/>
  <c r="C908" i="106"/>
  <c r="D907" i="106"/>
  <c r="C907" i="106"/>
  <c r="U904" i="106"/>
  <c r="D904" i="106"/>
  <c r="C904" i="106"/>
  <c r="U903" i="106"/>
  <c r="D903" i="106"/>
  <c r="C903" i="106"/>
  <c r="U902" i="106"/>
  <c r="D902" i="106"/>
  <c r="C902" i="106"/>
  <c r="U901" i="106"/>
  <c r="D901" i="106"/>
  <c r="C901" i="106"/>
  <c r="D900" i="106"/>
  <c r="C900" i="106"/>
  <c r="U899" i="106"/>
  <c r="D899" i="106"/>
  <c r="C899" i="106"/>
  <c r="U898" i="106"/>
  <c r="D898" i="106"/>
  <c r="C898" i="106"/>
  <c r="U897" i="106"/>
  <c r="D897" i="106"/>
  <c r="C897" i="106"/>
  <c r="U896" i="106"/>
  <c r="D896" i="106"/>
  <c r="C896" i="106"/>
  <c r="U895" i="106"/>
  <c r="D895" i="106"/>
  <c r="C895" i="106"/>
  <c r="U894" i="106"/>
  <c r="D894" i="106"/>
  <c r="C894" i="106"/>
  <c r="U893" i="106"/>
  <c r="D893" i="106"/>
  <c r="C893" i="106"/>
  <c r="U892" i="106"/>
  <c r="D892" i="106"/>
  <c r="C892" i="106"/>
  <c r="U891" i="106"/>
  <c r="D891" i="106"/>
  <c r="C891" i="106"/>
  <c r="U890" i="106"/>
  <c r="D890" i="106"/>
  <c r="C890" i="106"/>
  <c r="U889" i="106"/>
  <c r="D889" i="106"/>
  <c r="C889" i="106"/>
  <c r="D888" i="106"/>
  <c r="C888" i="106"/>
  <c r="U887" i="106"/>
  <c r="D887" i="106"/>
  <c r="C887" i="106"/>
  <c r="U886" i="106"/>
  <c r="D886" i="106"/>
  <c r="C886" i="106"/>
  <c r="D885" i="106"/>
  <c r="C885" i="106"/>
  <c r="F885" i="106" s="1"/>
  <c r="U882" i="106"/>
  <c r="D882" i="106"/>
  <c r="C882" i="106"/>
  <c r="U881" i="106"/>
  <c r="D881" i="106"/>
  <c r="C881" i="106"/>
  <c r="U880" i="106"/>
  <c r="D880" i="106"/>
  <c r="C880" i="106"/>
  <c r="U879" i="106"/>
  <c r="D879" i="106"/>
  <c r="C879" i="106"/>
  <c r="D878" i="106"/>
  <c r="C878" i="106"/>
  <c r="U877" i="106"/>
  <c r="D877" i="106"/>
  <c r="C877" i="106"/>
  <c r="U876" i="106"/>
  <c r="D876" i="106"/>
  <c r="C876" i="106"/>
  <c r="U875" i="106"/>
  <c r="D875" i="106"/>
  <c r="C875" i="106"/>
  <c r="U874" i="106"/>
  <c r="D874" i="106"/>
  <c r="C874" i="106"/>
  <c r="U873" i="106"/>
  <c r="D873" i="106"/>
  <c r="C873" i="106"/>
  <c r="U872" i="106"/>
  <c r="D872" i="106"/>
  <c r="C872" i="106"/>
  <c r="U871" i="106"/>
  <c r="D871" i="106"/>
  <c r="C871" i="106"/>
  <c r="U870" i="106"/>
  <c r="D870" i="106"/>
  <c r="C870" i="106"/>
  <c r="U869" i="106"/>
  <c r="D869" i="106"/>
  <c r="C869" i="106"/>
  <c r="U868" i="106"/>
  <c r="D868" i="106"/>
  <c r="C868" i="106"/>
  <c r="U867" i="106"/>
  <c r="D867" i="106"/>
  <c r="C867" i="106"/>
  <c r="D866" i="106"/>
  <c r="C866" i="106"/>
  <c r="U865" i="106"/>
  <c r="D865" i="106"/>
  <c r="C865" i="106"/>
  <c r="U864" i="106"/>
  <c r="D864" i="106"/>
  <c r="C864" i="106"/>
  <c r="U863" i="106"/>
  <c r="D863" i="106"/>
  <c r="C863" i="106"/>
  <c r="U862" i="106"/>
  <c r="D862" i="106"/>
  <c r="C862" i="106"/>
  <c r="D861" i="106"/>
  <c r="C861" i="106"/>
  <c r="U858" i="106"/>
  <c r="D858" i="106"/>
  <c r="C858" i="106"/>
  <c r="U857" i="106"/>
  <c r="D857" i="106"/>
  <c r="C857" i="106"/>
  <c r="U856" i="106"/>
  <c r="D856" i="106"/>
  <c r="C856" i="106"/>
  <c r="U855" i="106"/>
  <c r="D855" i="106"/>
  <c r="C855" i="106"/>
  <c r="D854" i="106"/>
  <c r="C854" i="106"/>
  <c r="U853" i="106"/>
  <c r="D853" i="106"/>
  <c r="C853" i="106"/>
  <c r="U852" i="106"/>
  <c r="D852" i="106"/>
  <c r="C852" i="106"/>
  <c r="U851" i="106"/>
  <c r="D851" i="106"/>
  <c r="C851" i="106"/>
  <c r="U850" i="106"/>
  <c r="D850" i="106"/>
  <c r="C850" i="106"/>
  <c r="U849" i="106"/>
  <c r="D849" i="106"/>
  <c r="C849" i="106"/>
  <c r="U848" i="106"/>
  <c r="D848" i="106"/>
  <c r="C848" i="106"/>
  <c r="U847" i="106"/>
  <c r="D847" i="106"/>
  <c r="C847" i="106"/>
  <c r="U846" i="106"/>
  <c r="D846" i="106"/>
  <c r="C846" i="106"/>
  <c r="U845" i="106"/>
  <c r="D845" i="106"/>
  <c r="C845" i="106"/>
  <c r="U844" i="106"/>
  <c r="D844" i="106"/>
  <c r="C844" i="106"/>
  <c r="U843" i="106"/>
  <c r="D843" i="106"/>
  <c r="C843" i="106"/>
  <c r="U842" i="106"/>
  <c r="D842" i="106"/>
  <c r="C842" i="106"/>
  <c r="D841" i="106"/>
  <c r="C841" i="106"/>
  <c r="D840" i="106"/>
  <c r="C840" i="106"/>
  <c r="D832" i="106"/>
  <c r="H832" i="106" s="1"/>
  <c r="C832" i="106"/>
  <c r="F832" i="106" s="1"/>
  <c r="D831" i="106"/>
  <c r="H831" i="106" s="1"/>
  <c r="C831" i="106"/>
  <c r="F831" i="106" s="1"/>
  <c r="D830" i="106"/>
  <c r="H830" i="106" s="1"/>
  <c r="C830" i="106"/>
  <c r="F830" i="106" s="1"/>
  <c r="U821" i="106"/>
  <c r="D821" i="106"/>
  <c r="C821" i="106"/>
  <c r="U820" i="106"/>
  <c r="D820" i="106"/>
  <c r="C820" i="106"/>
  <c r="U819" i="106"/>
  <c r="D819" i="106"/>
  <c r="C819" i="106"/>
  <c r="U818" i="106"/>
  <c r="D818" i="106"/>
  <c r="C818" i="106"/>
  <c r="U817" i="106"/>
  <c r="D817" i="106"/>
  <c r="C817" i="106"/>
  <c r="U816" i="106"/>
  <c r="D816" i="106"/>
  <c r="C816" i="106"/>
  <c r="U815" i="106"/>
  <c r="D815" i="106"/>
  <c r="C815" i="106"/>
  <c r="U814" i="106"/>
  <c r="D814" i="106"/>
  <c r="C814" i="106"/>
  <c r="U813" i="106"/>
  <c r="D813" i="106"/>
  <c r="C813" i="106"/>
  <c r="D812" i="106"/>
  <c r="C812" i="106"/>
  <c r="U811" i="106"/>
  <c r="D811" i="106"/>
  <c r="C811" i="106"/>
  <c r="U810" i="106"/>
  <c r="D810" i="106"/>
  <c r="C810" i="106"/>
  <c r="U809" i="106"/>
  <c r="D809" i="106"/>
  <c r="C809" i="106"/>
  <c r="U808" i="106"/>
  <c r="D808" i="106"/>
  <c r="C808" i="106"/>
  <c r="U807" i="106"/>
  <c r="D807" i="106"/>
  <c r="C807" i="106"/>
  <c r="U806" i="106"/>
  <c r="D806" i="106"/>
  <c r="C806" i="106"/>
  <c r="U805" i="106"/>
  <c r="D805" i="106"/>
  <c r="C805" i="106"/>
  <c r="U804" i="106"/>
  <c r="D804" i="106"/>
  <c r="C804" i="106"/>
  <c r="U803" i="106"/>
  <c r="D803" i="106"/>
  <c r="C803" i="106"/>
  <c r="U802" i="106"/>
  <c r="D802" i="106"/>
  <c r="C802" i="106"/>
  <c r="U801" i="106"/>
  <c r="D801" i="106"/>
  <c r="C801" i="106"/>
  <c r="U800" i="106"/>
  <c r="D800" i="106"/>
  <c r="C800" i="106"/>
  <c r="D799" i="106"/>
  <c r="C799" i="106"/>
  <c r="U798" i="106"/>
  <c r="D798" i="106"/>
  <c r="C798" i="106"/>
  <c r="U797" i="106"/>
  <c r="D797" i="106"/>
  <c r="C797" i="106"/>
  <c r="U796" i="106"/>
  <c r="D796" i="106"/>
  <c r="C796" i="106"/>
  <c r="U795" i="106"/>
  <c r="D795" i="106"/>
  <c r="C795" i="106"/>
  <c r="U794" i="106"/>
  <c r="D794" i="106"/>
  <c r="C794" i="106"/>
  <c r="U793" i="106"/>
  <c r="D793" i="106"/>
  <c r="C793" i="106"/>
  <c r="U792" i="106"/>
  <c r="D792" i="106"/>
  <c r="C792" i="106"/>
  <c r="U791" i="106"/>
  <c r="D791" i="106"/>
  <c r="C791" i="106"/>
  <c r="U790" i="106"/>
  <c r="D790" i="106"/>
  <c r="C790" i="106"/>
  <c r="U789" i="106"/>
  <c r="D789" i="106"/>
  <c r="C789" i="106"/>
  <c r="U788" i="106"/>
  <c r="D788" i="106"/>
  <c r="C788" i="106"/>
  <c r="U787" i="106"/>
  <c r="D787" i="106"/>
  <c r="C787" i="106"/>
  <c r="U786" i="106"/>
  <c r="D786" i="106"/>
  <c r="C786" i="106"/>
  <c r="U785" i="106"/>
  <c r="D785" i="106"/>
  <c r="C785" i="106"/>
  <c r="U784" i="106"/>
  <c r="D784" i="106"/>
  <c r="C784" i="106"/>
  <c r="U783" i="106"/>
  <c r="D783" i="106"/>
  <c r="C783" i="106"/>
  <c r="U782" i="106"/>
  <c r="D782" i="106"/>
  <c r="C782" i="106"/>
  <c r="U781" i="106"/>
  <c r="D781" i="106"/>
  <c r="C781" i="106"/>
  <c r="U780" i="106"/>
  <c r="D780" i="106"/>
  <c r="C780" i="106"/>
  <c r="U779" i="106"/>
  <c r="D779" i="106"/>
  <c r="C779" i="106"/>
  <c r="U778" i="106"/>
  <c r="D778" i="106"/>
  <c r="C778" i="106"/>
  <c r="U777" i="106"/>
  <c r="D777" i="106"/>
  <c r="C777" i="106"/>
  <c r="U776" i="106"/>
  <c r="D776" i="106"/>
  <c r="C776" i="106"/>
  <c r="U775" i="106"/>
  <c r="D775" i="106"/>
  <c r="C775" i="106"/>
  <c r="U774" i="106"/>
  <c r="D774" i="106"/>
  <c r="C774" i="106"/>
  <c r="U773" i="106"/>
  <c r="D773" i="106"/>
  <c r="C773" i="106"/>
  <c r="U772" i="106"/>
  <c r="D772" i="106"/>
  <c r="C772" i="106"/>
  <c r="U771" i="106"/>
  <c r="D771" i="106"/>
  <c r="C771" i="106"/>
  <c r="U770" i="106"/>
  <c r="D770" i="106"/>
  <c r="C770" i="106"/>
  <c r="U769" i="106"/>
  <c r="D769" i="106"/>
  <c r="C769" i="106"/>
  <c r="U768" i="106"/>
  <c r="D768" i="106"/>
  <c r="C768" i="106"/>
  <c r="U767" i="106"/>
  <c r="D767" i="106"/>
  <c r="C767" i="106"/>
  <c r="U766" i="106"/>
  <c r="D766" i="106"/>
  <c r="C766" i="106"/>
  <c r="U765" i="106"/>
  <c r="D765" i="106"/>
  <c r="C765" i="106"/>
  <c r="U764" i="106"/>
  <c r="D764" i="106"/>
  <c r="C764" i="106"/>
  <c r="U763" i="106"/>
  <c r="D763" i="106"/>
  <c r="C763" i="106"/>
  <c r="D762" i="106"/>
  <c r="C762" i="106"/>
  <c r="U761" i="106"/>
  <c r="D761" i="106"/>
  <c r="C761" i="106"/>
  <c r="F760" i="106" s="1"/>
  <c r="D760" i="106"/>
  <c r="C760" i="106"/>
  <c r="U759" i="106"/>
  <c r="D759" i="106"/>
  <c r="C759" i="106"/>
  <c r="U758" i="106"/>
  <c r="D758" i="106"/>
  <c r="C758" i="106"/>
  <c r="U757" i="106"/>
  <c r="D757" i="106"/>
  <c r="C757" i="106"/>
  <c r="U756" i="106"/>
  <c r="D756" i="106"/>
  <c r="C756" i="106"/>
  <c r="U755" i="106"/>
  <c r="D755" i="106"/>
  <c r="C755" i="106"/>
  <c r="U754" i="106"/>
  <c r="D754" i="106"/>
  <c r="C754" i="106"/>
  <c r="U753" i="106"/>
  <c r="D753" i="106"/>
  <c r="C753" i="106"/>
  <c r="U752" i="106"/>
  <c r="D752" i="106"/>
  <c r="C752" i="106"/>
  <c r="U751" i="106"/>
  <c r="D751" i="106"/>
  <c r="C751" i="106"/>
  <c r="D750" i="106"/>
  <c r="C750" i="106"/>
  <c r="D743" i="106"/>
  <c r="H743" i="106" s="1"/>
  <c r="C743" i="106"/>
  <c r="F743" i="106" s="1"/>
  <c r="D742" i="106"/>
  <c r="H742" i="106" s="1"/>
  <c r="C742" i="106"/>
  <c r="F742" i="106" s="1"/>
  <c r="U742" i="106" s="1"/>
  <c r="D741" i="106"/>
  <c r="C741" i="106"/>
  <c r="D740" i="106"/>
  <c r="C740" i="106"/>
  <c r="D739" i="106"/>
  <c r="H739" i="106" s="1"/>
  <c r="C739" i="106"/>
  <c r="F739" i="106" s="1"/>
  <c r="D738" i="106"/>
  <c r="C738" i="106"/>
  <c r="U731" i="106"/>
  <c r="D731" i="106"/>
  <c r="C731" i="106"/>
  <c r="U730" i="106"/>
  <c r="D730" i="106"/>
  <c r="C730" i="106"/>
  <c r="D729" i="106"/>
  <c r="C729" i="106"/>
  <c r="U728" i="106"/>
  <c r="D728" i="106"/>
  <c r="C728" i="106"/>
  <c r="U727" i="106"/>
  <c r="D727" i="106"/>
  <c r="C727" i="106"/>
  <c r="U726" i="106"/>
  <c r="D726" i="106"/>
  <c r="C726" i="106"/>
  <c r="U725" i="106"/>
  <c r="D725" i="106"/>
  <c r="C725" i="106"/>
  <c r="U724" i="106"/>
  <c r="D724" i="106"/>
  <c r="C724" i="106"/>
  <c r="U723" i="106"/>
  <c r="D723" i="106"/>
  <c r="C723" i="106"/>
  <c r="U722" i="106"/>
  <c r="D722" i="106"/>
  <c r="C722" i="106"/>
  <c r="U721" i="106"/>
  <c r="D721" i="106"/>
  <c r="C721" i="106"/>
  <c r="U720" i="106"/>
  <c r="D720" i="106"/>
  <c r="C720" i="106"/>
  <c r="U719" i="106"/>
  <c r="D719" i="106"/>
  <c r="C719" i="106"/>
  <c r="U718" i="106"/>
  <c r="D718" i="106"/>
  <c r="C718" i="106"/>
  <c r="D717" i="106"/>
  <c r="C717" i="106"/>
  <c r="D707" i="106"/>
  <c r="H707" i="106" s="1"/>
  <c r="H708" i="106" s="1"/>
  <c r="C707" i="106"/>
  <c r="F707" i="106" s="1"/>
  <c r="F708" i="106" s="1"/>
  <c r="D704" i="106"/>
  <c r="H704" i="106" s="1"/>
  <c r="C704" i="106"/>
  <c r="F704" i="106" s="1"/>
  <c r="F703" i="106"/>
  <c r="U703" i="106" s="1"/>
  <c r="D703" i="106"/>
  <c r="H703" i="106" s="1"/>
  <c r="C703" i="106"/>
  <c r="D702" i="106"/>
  <c r="H702" i="106" s="1"/>
  <c r="C702" i="106"/>
  <c r="F702" i="106" s="1"/>
  <c r="D701" i="106"/>
  <c r="H701" i="106" s="1"/>
  <c r="C701" i="106"/>
  <c r="F701" i="106" s="1"/>
  <c r="U701" i="106" s="1"/>
  <c r="D700" i="106"/>
  <c r="H700" i="106" s="1"/>
  <c r="C700" i="106"/>
  <c r="F700" i="106" s="1"/>
  <c r="D699" i="106"/>
  <c r="H699" i="106" s="1"/>
  <c r="C699" i="106"/>
  <c r="F699" i="106" s="1"/>
  <c r="U699" i="106" s="1"/>
  <c r="H698" i="106"/>
  <c r="D698" i="106"/>
  <c r="C698" i="106"/>
  <c r="F698" i="106" s="1"/>
  <c r="U698" i="106" s="1"/>
  <c r="H697" i="106"/>
  <c r="D697" i="106"/>
  <c r="C697" i="106"/>
  <c r="F697" i="106" s="1"/>
  <c r="D694" i="106"/>
  <c r="H694" i="106" s="1"/>
  <c r="H695" i="106" s="1"/>
  <c r="C694" i="106"/>
  <c r="F694" i="106" s="1"/>
  <c r="I692" i="106"/>
  <c r="D691" i="106"/>
  <c r="H691" i="106" s="1"/>
  <c r="C691" i="106"/>
  <c r="F691" i="106" s="1"/>
  <c r="D690" i="106"/>
  <c r="H690" i="106" s="1"/>
  <c r="C690" i="106"/>
  <c r="F690" i="106" s="1"/>
  <c r="U690" i="106" s="1"/>
  <c r="F689" i="106"/>
  <c r="U689" i="106" s="1"/>
  <c r="D689" i="106"/>
  <c r="H689" i="106" s="1"/>
  <c r="C689" i="106"/>
  <c r="D688" i="106"/>
  <c r="H688" i="106" s="1"/>
  <c r="C688" i="106"/>
  <c r="F688" i="106" s="1"/>
  <c r="U688" i="106" s="1"/>
  <c r="D687" i="106"/>
  <c r="H687" i="106" s="1"/>
  <c r="U687" i="106" s="1"/>
  <c r="C687" i="106"/>
  <c r="F687" i="106" s="1"/>
  <c r="D686" i="106"/>
  <c r="H686" i="106" s="1"/>
  <c r="C686" i="106"/>
  <c r="F686" i="106" s="1"/>
  <c r="U686" i="106" s="1"/>
  <c r="D685" i="106"/>
  <c r="H685" i="106" s="1"/>
  <c r="C685" i="106"/>
  <c r="F685" i="106" s="1"/>
  <c r="U685" i="106" s="1"/>
  <c r="H677" i="106"/>
  <c r="H678" i="106" s="1"/>
  <c r="F677" i="106"/>
  <c r="U677" i="106" s="1"/>
  <c r="D677" i="106"/>
  <c r="C677" i="106"/>
  <c r="U676" i="106"/>
  <c r="D676" i="106"/>
  <c r="C676" i="106"/>
  <c r="U675" i="106"/>
  <c r="D675" i="106"/>
  <c r="C675" i="106"/>
  <c r="U674" i="106"/>
  <c r="U673" i="106"/>
  <c r="H672" i="106"/>
  <c r="F672" i="106"/>
  <c r="U672" i="106" s="1"/>
  <c r="U671" i="106"/>
  <c r="U670" i="106"/>
  <c r="U669" i="106"/>
  <c r="U668" i="106"/>
  <c r="U667" i="106"/>
  <c r="U666" i="106"/>
  <c r="U665" i="106"/>
  <c r="U664" i="106"/>
  <c r="U659" i="106"/>
  <c r="U658" i="106"/>
  <c r="H658" i="106"/>
  <c r="F658" i="106"/>
  <c r="D658" i="106"/>
  <c r="C658" i="106"/>
  <c r="U657" i="106"/>
  <c r="U656" i="106"/>
  <c r="U655" i="106"/>
  <c r="U654" i="106"/>
  <c r="H648" i="106"/>
  <c r="F648" i="106"/>
  <c r="D648" i="106"/>
  <c r="C648" i="106"/>
  <c r="H647" i="106"/>
  <c r="F647" i="106"/>
  <c r="U647" i="106" s="1"/>
  <c r="D647" i="106"/>
  <c r="C647" i="106"/>
  <c r="H646" i="106"/>
  <c r="F646" i="106"/>
  <c r="U646" i="106" s="1"/>
  <c r="D646" i="106"/>
  <c r="C646" i="106"/>
  <c r="H645" i="106"/>
  <c r="F645" i="106"/>
  <c r="U645" i="106" s="1"/>
  <c r="D645" i="106"/>
  <c r="C645" i="106"/>
  <c r="H644" i="106"/>
  <c r="F644" i="106"/>
  <c r="U644" i="106" s="1"/>
  <c r="D644" i="106"/>
  <c r="C644" i="106"/>
  <c r="H624" i="106"/>
  <c r="F624" i="106"/>
  <c r="H609" i="106"/>
  <c r="F609" i="106"/>
  <c r="U1358" i="106" s="1"/>
  <c r="H598" i="106"/>
  <c r="F598" i="106"/>
  <c r="D579" i="106"/>
  <c r="H579" i="106" s="1"/>
  <c r="C579" i="106"/>
  <c r="F579" i="106" s="1"/>
  <c r="U578" i="106"/>
  <c r="D578" i="106"/>
  <c r="C578" i="106"/>
  <c r="D577" i="106"/>
  <c r="C577" i="106"/>
  <c r="D571" i="106"/>
  <c r="C571" i="106"/>
  <c r="U563" i="106"/>
  <c r="D563" i="106"/>
  <c r="C563" i="106"/>
  <c r="U562" i="106"/>
  <c r="D562" i="106"/>
  <c r="C562" i="106"/>
  <c r="D561" i="106"/>
  <c r="C561" i="106"/>
  <c r="D560" i="106"/>
  <c r="H560" i="106" s="1"/>
  <c r="C560" i="106"/>
  <c r="F560" i="106" s="1"/>
  <c r="H559" i="106"/>
  <c r="D559" i="106"/>
  <c r="C559" i="106"/>
  <c r="F559" i="106" s="1"/>
  <c r="U559" i="106" s="1"/>
  <c r="D558" i="106"/>
  <c r="H558" i="106" s="1"/>
  <c r="C558" i="106"/>
  <c r="F558" i="106" s="1"/>
  <c r="F557" i="106"/>
  <c r="D557" i="106"/>
  <c r="H557" i="106" s="1"/>
  <c r="C557" i="106"/>
  <c r="D556" i="106"/>
  <c r="H556" i="106" s="1"/>
  <c r="C556" i="106"/>
  <c r="F556" i="106" s="1"/>
  <c r="R550" i="106"/>
  <c r="P550" i="106"/>
  <c r="N550" i="106"/>
  <c r="J550" i="106"/>
  <c r="H550" i="106"/>
  <c r="F550" i="106"/>
  <c r="L549" i="106"/>
  <c r="L550" i="106" s="1"/>
  <c r="T548" i="106"/>
  <c r="L548" i="106"/>
  <c r="J543" i="106"/>
  <c r="H543" i="106"/>
  <c r="F543" i="106"/>
  <c r="J536" i="106"/>
  <c r="H536" i="106"/>
  <c r="F536" i="106"/>
  <c r="D528" i="106"/>
  <c r="C528" i="106"/>
  <c r="D527" i="106"/>
  <c r="C527" i="106"/>
  <c r="K523" i="106"/>
  <c r="J523" i="106"/>
  <c r="N522" i="106"/>
  <c r="L522" i="106"/>
  <c r="J522" i="106"/>
  <c r="N516" i="106"/>
  <c r="N523" i="106" s="1"/>
  <c r="L516" i="106"/>
  <c r="L523" i="106" s="1"/>
  <c r="J516" i="106"/>
  <c r="D507" i="106"/>
  <c r="C507" i="106"/>
  <c r="U506" i="106"/>
  <c r="D506" i="106"/>
  <c r="C506" i="106"/>
  <c r="U505" i="106"/>
  <c r="D505" i="106"/>
  <c r="C505" i="106"/>
  <c r="U504" i="106"/>
  <c r="D504" i="106"/>
  <c r="C504" i="106"/>
  <c r="U503" i="106"/>
  <c r="D503" i="106"/>
  <c r="C503" i="106"/>
  <c r="U502" i="106"/>
  <c r="D502" i="106"/>
  <c r="C502" i="106"/>
  <c r="U501" i="106"/>
  <c r="D501" i="106"/>
  <c r="C501" i="106"/>
  <c r="U500" i="106"/>
  <c r="D500" i="106"/>
  <c r="C500" i="106"/>
  <c r="D499" i="106"/>
  <c r="C499" i="106"/>
  <c r="H521" i="106" s="1"/>
  <c r="P521" i="106" s="1"/>
  <c r="D498" i="106"/>
  <c r="C498" i="106"/>
  <c r="H515" i="106" s="1"/>
  <c r="P515" i="106" s="1"/>
  <c r="D497" i="106"/>
  <c r="C497" i="106"/>
  <c r="D496" i="106"/>
  <c r="C496" i="106"/>
  <c r="H519" i="106" s="1"/>
  <c r="P519" i="106" s="1"/>
  <c r="D495" i="106"/>
  <c r="C495" i="106"/>
  <c r="D494" i="106"/>
  <c r="C494" i="106"/>
  <c r="H514" i="106" s="1"/>
  <c r="P514" i="106" s="1"/>
  <c r="D493" i="106"/>
  <c r="C493" i="106"/>
  <c r="D492" i="106"/>
  <c r="C492" i="106"/>
  <c r="H512" i="106" s="1"/>
  <c r="D488" i="106"/>
  <c r="H488" i="106" s="1"/>
  <c r="H489" i="106" s="1"/>
  <c r="C488" i="106"/>
  <c r="F488" i="106" s="1"/>
  <c r="D479" i="106"/>
  <c r="H479" i="106" s="1"/>
  <c r="C479" i="106"/>
  <c r="F479" i="106" s="1"/>
  <c r="D478" i="106"/>
  <c r="H478" i="106" s="1"/>
  <c r="C478" i="106"/>
  <c r="F478" i="106" s="1"/>
  <c r="D477" i="106"/>
  <c r="H477" i="106" s="1"/>
  <c r="C477" i="106"/>
  <c r="F477" i="106" s="1"/>
  <c r="D476" i="106"/>
  <c r="H476" i="106" s="1"/>
  <c r="C476" i="106"/>
  <c r="F476" i="106" s="1"/>
  <c r="D475" i="106"/>
  <c r="H475" i="106" s="1"/>
  <c r="C475" i="106"/>
  <c r="F475" i="106" s="1"/>
  <c r="D474" i="106"/>
  <c r="H474" i="106" s="1"/>
  <c r="C474" i="106"/>
  <c r="F474" i="106" s="1"/>
  <c r="D473" i="106"/>
  <c r="H473" i="106" s="1"/>
  <c r="C473" i="106"/>
  <c r="F473" i="106" s="1"/>
  <c r="D467" i="106"/>
  <c r="C467" i="106"/>
  <c r="U457" i="106"/>
  <c r="D457" i="106"/>
  <c r="C457" i="106"/>
  <c r="U456" i="106"/>
  <c r="D456" i="106"/>
  <c r="C456" i="106"/>
  <c r="U455" i="106"/>
  <c r="D455" i="106"/>
  <c r="C455" i="106"/>
  <c r="D454" i="106"/>
  <c r="C454" i="106"/>
  <c r="D453" i="106"/>
  <c r="H453" i="106" s="1"/>
  <c r="C453" i="106"/>
  <c r="F453" i="106" s="1"/>
  <c r="D452" i="106"/>
  <c r="H452" i="106" s="1"/>
  <c r="C452" i="106"/>
  <c r="F452" i="106" s="1"/>
  <c r="U452" i="106" s="1"/>
  <c r="U451" i="106"/>
  <c r="D451" i="106"/>
  <c r="C451" i="106"/>
  <c r="U450" i="106"/>
  <c r="D450" i="106"/>
  <c r="C450" i="106"/>
  <c r="U449" i="106"/>
  <c r="D449" i="106"/>
  <c r="C449" i="106"/>
  <c r="U448" i="106"/>
  <c r="D448" i="106"/>
  <c r="C448" i="106"/>
  <c r="U447" i="106"/>
  <c r="D447" i="106"/>
  <c r="C447" i="106"/>
  <c r="U446" i="106"/>
  <c r="D446" i="106"/>
  <c r="C446" i="106"/>
  <c r="U445" i="106"/>
  <c r="D445" i="106"/>
  <c r="C445" i="106"/>
  <c r="D444" i="106"/>
  <c r="C444" i="106"/>
  <c r="U443" i="106"/>
  <c r="D443" i="106"/>
  <c r="C443" i="106"/>
  <c r="D442" i="106"/>
  <c r="C442" i="106"/>
  <c r="H441" i="106"/>
  <c r="D441" i="106"/>
  <c r="C441" i="106"/>
  <c r="F441" i="106" s="1"/>
  <c r="F440" i="106"/>
  <c r="D440" i="106"/>
  <c r="H440" i="106" s="1"/>
  <c r="C440" i="106"/>
  <c r="L434" i="106"/>
  <c r="H434" i="106"/>
  <c r="U433" i="106"/>
  <c r="U432" i="106"/>
  <c r="U431" i="106"/>
  <c r="U430" i="106"/>
  <c r="U429" i="106"/>
  <c r="U428" i="106"/>
  <c r="U427" i="106"/>
  <c r="U426" i="106"/>
  <c r="U419" i="106"/>
  <c r="D419" i="106"/>
  <c r="C419" i="106"/>
  <c r="H418" i="106"/>
  <c r="D418" i="106"/>
  <c r="C418" i="106"/>
  <c r="U417" i="106"/>
  <c r="D417" i="106"/>
  <c r="C417" i="106"/>
  <c r="D416" i="106"/>
  <c r="C416" i="106"/>
  <c r="F416" i="106" s="1"/>
  <c r="U415" i="106"/>
  <c r="D415" i="106"/>
  <c r="C415" i="106"/>
  <c r="U414" i="106"/>
  <c r="D414" i="106"/>
  <c r="C414" i="106"/>
  <c r="U413" i="106"/>
  <c r="D413" i="106"/>
  <c r="C413" i="106"/>
  <c r="D412" i="106"/>
  <c r="C412" i="106"/>
  <c r="D405" i="106"/>
  <c r="H405" i="106" s="1"/>
  <c r="C405" i="106"/>
  <c r="F405" i="106" s="1"/>
  <c r="D404" i="106"/>
  <c r="H404" i="106" s="1"/>
  <c r="C404" i="106"/>
  <c r="F404" i="106" s="1"/>
  <c r="D403" i="106"/>
  <c r="H403" i="106" s="1"/>
  <c r="C403" i="106"/>
  <c r="F403" i="106" s="1"/>
  <c r="F402" i="106"/>
  <c r="D402" i="106"/>
  <c r="H402" i="106" s="1"/>
  <c r="C402" i="106"/>
  <c r="D401" i="106"/>
  <c r="H401" i="106" s="1"/>
  <c r="C401" i="106"/>
  <c r="F401" i="106" s="1"/>
  <c r="U392" i="106"/>
  <c r="D392" i="106"/>
  <c r="C392" i="106"/>
  <c r="D391" i="106"/>
  <c r="C391" i="106"/>
  <c r="D390" i="106"/>
  <c r="H390" i="106" s="1"/>
  <c r="C390" i="106"/>
  <c r="F390" i="106" s="1"/>
  <c r="D389" i="106"/>
  <c r="H389" i="106" s="1"/>
  <c r="C389" i="106"/>
  <c r="F389" i="106" s="1"/>
  <c r="U388" i="106"/>
  <c r="D388" i="106"/>
  <c r="C388" i="106"/>
  <c r="U387" i="106"/>
  <c r="D387" i="106"/>
  <c r="C387" i="106"/>
  <c r="U386" i="106"/>
  <c r="D386" i="106"/>
  <c r="C386" i="106"/>
  <c r="D385" i="106"/>
  <c r="C385" i="106"/>
  <c r="D384" i="106"/>
  <c r="H384" i="106" s="1"/>
  <c r="C384" i="106"/>
  <c r="F384" i="106" s="1"/>
  <c r="U384" i="106" s="1"/>
  <c r="D383" i="106"/>
  <c r="H383" i="106" s="1"/>
  <c r="C383" i="106"/>
  <c r="F383" i="106" s="1"/>
  <c r="U382" i="106"/>
  <c r="D382" i="106"/>
  <c r="C382" i="106"/>
  <c r="D381" i="106"/>
  <c r="C381" i="106"/>
  <c r="D380" i="106"/>
  <c r="H380" i="106" s="1"/>
  <c r="C380" i="106"/>
  <c r="F380" i="106" s="1"/>
  <c r="U379" i="106"/>
  <c r="D379" i="106"/>
  <c r="C379" i="106"/>
  <c r="U378" i="106"/>
  <c r="D378" i="106"/>
  <c r="C378" i="106"/>
  <c r="U377" i="106"/>
  <c r="D377" i="106"/>
  <c r="C377" i="106"/>
  <c r="U376" i="106"/>
  <c r="D376" i="106"/>
  <c r="C376" i="106"/>
  <c r="D375" i="106"/>
  <c r="C375" i="106"/>
  <c r="U374" i="106"/>
  <c r="D374" i="106"/>
  <c r="C374" i="106"/>
  <c r="D373" i="106"/>
  <c r="C373" i="106"/>
  <c r="D364" i="106"/>
  <c r="H364" i="106" s="1"/>
  <c r="C364" i="106"/>
  <c r="F364" i="106" s="1"/>
  <c r="D363" i="106"/>
  <c r="H363" i="106" s="1"/>
  <c r="C363" i="106"/>
  <c r="F363" i="106" s="1"/>
  <c r="D362" i="106"/>
  <c r="H362" i="106" s="1"/>
  <c r="C362" i="106"/>
  <c r="F362" i="106" s="1"/>
  <c r="D361" i="106"/>
  <c r="H361" i="106" s="1"/>
  <c r="C361" i="106"/>
  <c r="F361" i="106" s="1"/>
  <c r="D360" i="106"/>
  <c r="H360" i="106" s="1"/>
  <c r="C360" i="106"/>
  <c r="F360" i="106" s="1"/>
  <c r="D359" i="106"/>
  <c r="H359" i="106" s="1"/>
  <c r="C359" i="106"/>
  <c r="F359" i="106" s="1"/>
  <c r="H358" i="106"/>
  <c r="D358" i="106"/>
  <c r="C358" i="106"/>
  <c r="F358" i="106" s="1"/>
  <c r="U357" i="106"/>
  <c r="D351" i="106"/>
  <c r="H351" i="106" s="1"/>
  <c r="H352" i="106" s="1"/>
  <c r="C351" i="106"/>
  <c r="F351" i="106" s="1"/>
  <c r="D349" i="106"/>
  <c r="C349" i="106"/>
  <c r="U341" i="106"/>
  <c r="D341" i="106"/>
  <c r="C341" i="106"/>
  <c r="D340" i="106"/>
  <c r="C340" i="106"/>
  <c r="U339" i="106"/>
  <c r="D339" i="106"/>
  <c r="C339" i="106"/>
  <c r="D338" i="106"/>
  <c r="H338" i="106" s="1"/>
  <c r="C338" i="106"/>
  <c r="U336" i="106"/>
  <c r="D336" i="106"/>
  <c r="H335" i="106" s="1"/>
  <c r="C336" i="106"/>
  <c r="D335" i="106"/>
  <c r="C335" i="106"/>
  <c r="U334" i="106"/>
  <c r="D334" i="106"/>
  <c r="C334" i="106"/>
  <c r="U333" i="106"/>
  <c r="D333" i="106"/>
  <c r="C333" i="106"/>
  <c r="D332" i="106"/>
  <c r="C332" i="106"/>
  <c r="D330" i="106"/>
  <c r="H330" i="106" s="1"/>
  <c r="C330" i="106"/>
  <c r="F330" i="106" s="1"/>
  <c r="U329" i="106"/>
  <c r="D329" i="106"/>
  <c r="C329" i="106"/>
  <c r="D328" i="106"/>
  <c r="C328" i="106"/>
  <c r="U320" i="106"/>
  <c r="D320" i="106"/>
  <c r="C320" i="106"/>
  <c r="D319" i="106"/>
  <c r="C319" i="106"/>
  <c r="U318" i="106"/>
  <c r="D318" i="106"/>
  <c r="H317" i="106" s="1"/>
  <c r="C318" i="106"/>
  <c r="D317" i="106"/>
  <c r="C317" i="106"/>
  <c r="F317" i="106" s="1"/>
  <c r="D315" i="106"/>
  <c r="H315" i="106" s="1"/>
  <c r="C315" i="106"/>
  <c r="F315" i="106" s="1"/>
  <c r="D314" i="106"/>
  <c r="H314" i="106" s="1"/>
  <c r="C314" i="106"/>
  <c r="F314" i="106" s="1"/>
  <c r="D312" i="106"/>
  <c r="H312" i="106" s="1"/>
  <c r="C312" i="106"/>
  <c r="F312" i="106" s="1"/>
  <c r="D311" i="106"/>
  <c r="H311" i="106" s="1"/>
  <c r="C311" i="106"/>
  <c r="F311" i="106" s="1"/>
  <c r="U311" i="106" s="1"/>
  <c r="D309" i="106"/>
  <c r="H309" i="106" s="1"/>
  <c r="C309" i="106"/>
  <c r="F309" i="106" s="1"/>
  <c r="D308" i="106"/>
  <c r="H308" i="106" s="1"/>
  <c r="C308" i="106"/>
  <c r="F308" i="106" s="1"/>
  <c r="D306" i="106"/>
  <c r="H306" i="106" s="1"/>
  <c r="C306" i="106"/>
  <c r="F306" i="106" s="1"/>
  <c r="U306" i="106" s="1"/>
  <c r="D305" i="106"/>
  <c r="H305" i="106" s="1"/>
  <c r="H307" i="106" s="1"/>
  <c r="C305" i="106"/>
  <c r="F305" i="106" s="1"/>
  <c r="D295" i="106"/>
  <c r="H295" i="106" s="1"/>
  <c r="C295" i="106"/>
  <c r="F295" i="106" s="1"/>
  <c r="U293" i="106"/>
  <c r="D293" i="106"/>
  <c r="C293" i="106"/>
  <c r="U292" i="106"/>
  <c r="D292" i="106"/>
  <c r="C292" i="106"/>
  <c r="D291" i="106"/>
  <c r="C291" i="106"/>
  <c r="U290" i="106"/>
  <c r="D290" i="106"/>
  <c r="C290" i="106"/>
  <c r="U289" i="106"/>
  <c r="D289" i="106"/>
  <c r="C289" i="106"/>
  <c r="U288" i="106"/>
  <c r="D288" i="106"/>
  <c r="C288" i="106"/>
  <c r="D287" i="106"/>
  <c r="C287" i="106"/>
  <c r="U285" i="106"/>
  <c r="D285" i="106"/>
  <c r="C285" i="106"/>
  <c r="U284" i="106"/>
  <c r="D284" i="106"/>
  <c r="C284" i="106"/>
  <c r="U283" i="106"/>
  <c r="D283" i="106"/>
  <c r="C283" i="106"/>
  <c r="U282" i="106"/>
  <c r="D282" i="106"/>
  <c r="C282" i="106"/>
  <c r="U281" i="106"/>
  <c r="D281" i="106"/>
  <c r="C281" i="106"/>
  <c r="U280" i="106"/>
  <c r="D280" i="106"/>
  <c r="C280" i="106"/>
  <c r="U279" i="106"/>
  <c r="D279" i="106"/>
  <c r="C279" i="106"/>
  <c r="U278" i="106"/>
  <c r="D278" i="106"/>
  <c r="C278" i="106"/>
  <c r="U277" i="106"/>
  <c r="D277" i="106"/>
  <c r="C277" i="106"/>
  <c r="U276" i="106"/>
  <c r="D276" i="106"/>
  <c r="C276" i="106"/>
  <c r="U275" i="106"/>
  <c r="D275" i="106"/>
  <c r="C275" i="106"/>
  <c r="U274" i="106"/>
  <c r="D274" i="106"/>
  <c r="C274" i="106"/>
  <c r="U273" i="106"/>
  <c r="D273" i="106"/>
  <c r="C273" i="106"/>
  <c r="U272" i="106"/>
  <c r="D272" i="106"/>
  <c r="C272" i="106"/>
  <c r="U271" i="106"/>
  <c r="D271" i="106"/>
  <c r="C271" i="106"/>
  <c r="U270" i="106"/>
  <c r="D270" i="106"/>
  <c r="C270" i="106"/>
  <c r="D269" i="106"/>
  <c r="C269" i="106"/>
  <c r="U268" i="106"/>
  <c r="D268" i="106"/>
  <c r="C268" i="106"/>
  <c r="U267" i="106"/>
  <c r="D267" i="106"/>
  <c r="C267" i="106"/>
  <c r="U266" i="106"/>
  <c r="D266" i="106"/>
  <c r="C266" i="106"/>
  <c r="U265" i="106"/>
  <c r="D265" i="106"/>
  <c r="C265" i="106"/>
  <c r="U264" i="106"/>
  <c r="D264" i="106"/>
  <c r="C264" i="106"/>
  <c r="U263" i="106"/>
  <c r="D263" i="106"/>
  <c r="C263" i="106"/>
  <c r="U262" i="106"/>
  <c r="D262" i="106"/>
  <c r="C262" i="106"/>
  <c r="U261" i="106"/>
  <c r="D261" i="106"/>
  <c r="C261" i="106"/>
  <c r="U260" i="106"/>
  <c r="D260" i="106"/>
  <c r="C260" i="106"/>
  <c r="U259" i="106"/>
  <c r="D259" i="106"/>
  <c r="C259" i="106"/>
  <c r="U258" i="106"/>
  <c r="D258" i="106"/>
  <c r="C258" i="106"/>
  <c r="U257" i="106"/>
  <c r="D257" i="106"/>
  <c r="C257" i="106"/>
  <c r="U256" i="106"/>
  <c r="D256" i="106"/>
  <c r="C256" i="106"/>
  <c r="U255" i="106"/>
  <c r="D255" i="106"/>
  <c r="C255" i="106"/>
  <c r="U254" i="106"/>
  <c r="D254" i="106"/>
  <c r="C254" i="106"/>
  <c r="U253" i="106"/>
  <c r="D253" i="106"/>
  <c r="C253" i="106"/>
  <c r="U252" i="106"/>
  <c r="D252" i="106"/>
  <c r="C252" i="106"/>
  <c r="U251" i="106"/>
  <c r="D251" i="106"/>
  <c r="C251" i="106"/>
  <c r="U250" i="106"/>
  <c r="D250" i="106"/>
  <c r="C250" i="106"/>
  <c r="U249" i="106"/>
  <c r="D249" i="106"/>
  <c r="C249" i="106"/>
  <c r="U248" i="106"/>
  <c r="D248" i="106"/>
  <c r="C248" i="106"/>
  <c r="U247" i="106"/>
  <c r="D247" i="106"/>
  <c r="C247" i="106"/>
  <c r="U246" i="106"/>
  <c r="D246" i="106"/>
  <c r="C246" i="106"/>
  <c r="U245" i="106"/>
  <c r="D245" i="106"/>
  <c r="C245" i="106"/>
  <c r="U244" i="106"/>
  <c r="D244" i="106"/>
  <c r="C244" i="106"/>
  <c r="U243" i="106"/>
  <c r="D243" i="106"/>
  <c r="C243" i="106"/>
  <c r="U242" i="106"/>
  <c r="D242" i="106"/>
  <c r="C242" i="106"/>
  <c r="U241" i="106"/>
  <c r="D241" i="106"/>
  <c r="C241" i="106"/>
  <c r="U240" i="106"/>
  <c r="D240" i="106"/>
  <c r="C240" i="106"/>
  <c r="U239" i="106"/>
  <c r="D239" i="106"/>
  <c r="C239" i="106"/>
  <c r="U238" i="106"/>
  <c r="D238" i="106"/>
  <c r="C238" i="106"/>
  <c r="U237" i="106"/>
  <c r="D237" i="106"/>
  <c r="C237" i="106"/>
  <c r="D236" i="106"/>
  <c r="C236" i="106"/>
  <c r="D235" i="106"/>
  <c r="C235" i="106"/>
  <c r="U234" i="106"/>
  <c r="D234" i="106"/>
  <c r="C234" i="106"/>
  <c r="U233" i="106"/>
  <c r="D233" i="106"/>
  <c r="C233" i="106"/>
  <c r="U232" i="106"/>
  <c r="D232" i="106"/>
  <c r="C232" i="106"/>
  <c r="U231" i="106"/>
  <c r="D231" i="106"/>
  <c r="C231" i="106"/>
  <c r="D230" i="106"/>
  <c r="C230" i="106"/>
  <c r="U229" i="106"/>
  <c r="D229" i="106"/>
  <c r="C229" i="106"/>
  <c r="U228" i="106"/>
  <c r="D228" i="106"/>
  <c r="C228" i="106"/>
  <c r="U227" i="106"/>
  <c r="D227" i="106"/>
  <c r="C227" i="106"/>
  <c r="U226" i="106"/>
  <c r="D226" i="106"/>
  <c r="C226" i="106"/>
  <c r="U225" i="106"/>
  <c r="D225" i="106"/>
  <c r="C225" i="106"/>
  <c r="D224" i="106"/>
  <c r="C224" i="106"/>
  <c r="U223" i="106"/>
  <c r="D223" i="106"/>
  <c r="C223" i="106"/>
  <c r="D222" i="106"/>
  <c r="C222" i="106"/>
  <c r="U215" i="106"/>
  <c r="D215" i="106"/>
  <c r="C215" i="106"/>
  <c r="U214" i="106"/>
  <c r="D214" i="106"/>
  <c r="C214" i="106"/>
  <c r="D213" i="106"/>
  <c r="C213" i="106"/>
  <c r="D212" i="106"/>
  <c r="H212" i="106" s="1"/>
  <c r="C212" i="106"/>
  <c r="F212" i="106" s="1"/>
  <c r="U211" i="106"/>
  <c r="D211" i="106"/>
  <c r="C211" i="106"/>
  <c r="D210" i="106"/>
  <c r="C210" i="106"/>
  <c r="D209" i="106"/>
  <c r="H209" i="106" s="1"/>
  <c r="C209" i="106"/>
  <c r="F209" i="106" s="1"/>
  <c r="D195" i="106"/>
  <c r="C195" i="106"/>
  <c r="F195" i="106" s="1"/>
  <c r="U194" i="106"/>
  <c r="D194" i="106"/>
  <c r="C194" i="106"/>
  <c r="D192" i="106"/>
  <c r="C192" i="106"/>
  <c r="F193" i="106" s="1"/>
  <c r="U193" i="106" s="1"/>
  <c r="D191" i="106"/>
  <c r="C191" i="106"/>
  <c r="D182" i="106"/>
  <c r="H182" i="106" s="1"/>
  <c r="C182" i="106"/>
  <c r="F182" i="106" s="1"/>
  <c r="D181" i="106"/>
  <c r="H181" i="106" s="1"/>
  <c r="C181" i="106"/>
  <c r="F181" i="106" s="1"/>
  <c r="D180" i="106"/>
  <c r="H180" i="106" s="1"/>
  <c r="C180" i="106"/>
  <c r="F180" i="106" s="1"/>
  <c r="D179" i="106"/>
  <c r="H179" i="106" s="1"/>
  <c r="C179" i="106"/>
  <c r="F179" i="106" s="1"/>
  <c r="D178" i="106"/>
  <c r="H178" i="106" s="1"/>
  <c r="C178" i="106"/>
  <c r="F178" i="106" s="1"/>
  <c r="D177" i="106"/>
  <c r="H177" i="106" s="1"/>
  <c r="C177" i="106"/>
  <c r="F177" i="106" s="1"/>
  <c r="U177" i="106" s="1"/>
  <c r="D170" i="106"/>
  <c r="H170" i="106" s="1"/>
  <c r="H171" i="106" s="1"/>
  <c r="C170" i="106"/>
  <c r="F170" i="106" s="1"/>
  <c r="D163" i="106"/>
  <c r="H163" i="106" s="1"/>
  <c r="C163" i="106"/>
  <c r="F163" i="106" s="1"/>
  <c r="D162" i="106"/>
  <c r="H162" i="106" s="1"/>
  <c r="C162" i="106"/>
  <c r="F162" i="106" s="1"/>
  <c r="D161" i="106"/>
  <c r="H161" i="106" s="1"/>
  <c r="C161" i="106"/>
  <c r="F161" i="106" s="1"/>
  <c r="D160" i="106"/>
  <c r="H160" i="106" s="1"/>
  <c r="C160" i="106"/>
  <c r="F160" i="106" s="1"/>
  <c r="D159" i="106"/>
  <c r="H159" i="106" s="1"/>
  <c r="C159" i="106"/>
  <c r="F159" i="106" s="1"/>
  <c r="D158" i="106"/>
  <c r="H158" i="106" s="1"/>
  <c r="C158" i="106"/>
  <c r="F158" i="106" s="1"/>
  <c r="D157" i="106"/>
  <c r="H157" i="106" s="1"/>
  <c r="C157" i="106"/>
  <c r="F157" i="106" s="1"/>
  <c r="D150" i="106"/>
  <c r="H150" i="106" s="1"/>
  <c r="H151" i="106" s="1"/>
  <c r="C150" i="106"/>
  <c r="F150" i="106" s="1"/>
  <c r="J134" i="106"/>
  <c r="J133" i="106"/>
  <c r="D126" i="106"/>
  <c r="H126" i="106" s="1"/>
  <c r="C126" i="106"/>
  <c r="F126" i="106" s="1"/>
  <c r="D125" i="106"/>
  <c r="H125" i="106" s="1"/>
  <c r="C125" i="106"/>
  <c r="F125" i="106" s="1"/>
  <c r="U125" i="106" s="1"/>
  <c r="L106" i="106"/>
  <c r="L105" i="106"/>
  <c r="D97" i="106"/>
  <c r="H97" i="106" s="1"/>
  <c r="C97" i="106"/>
  <c r="F97" i="106" s="1"/>
  <c r="U96" i="106"/>
  <c r="D96" i="106"/>
  <c r="C96" i="106"/>
  <c r="U95" i="106"/>
  <c r="D95" i="106"/>
  <c r="C95" i="106"/>
  <c r="D94" i="106"/>
  <c r="C94" i="106"/>
  <c r="H92" i="106"/>
  <c r="D92" i="106"/>
  <c r="C92" i="106"/>
  <c r="F92" i="106" s="1"/>
  <c r="D91" i="106"/>
  <c r="H91" i="106" s="1"/>
  <c r="C91" i="106"/>
  <c r="F91" i="106" s="1"/>
  <c r="D90" i="106"/>
  <c r="H90" i="106" s="1"/>
  <c r="C90" i="106"/>
  <c r="F90" i="106" s="1"/>
  <c r="U89" i="106"/>
  <c r="D89" i="106"/>
  <c r="C89" i="106"/>
  <c r="D88" i="106"/>
  <c r="C88" i="106"/>
  <c r="D87" i="106"/>
  <c r="H87" i="106" s="1"/>
  <c r="C87" i="106"/>
  <c r="F87" i="106" s="1"/>
  <c r="D86" i="106"/>
  <c r="H86" i="106" s="1"/>
  <c r="C86" i="106"/>
  <c r="F86" i="106" s="1"/>
  <c r="D85" i="106"/>
  <c r="H85" i="106" s="1"/>
  <c r="C85" i="106"/>
  <c r="F85" i="106" s="1"/>
  <c r="D84" i="106"/>
  <c r="H84" i="106" s="1"/>
  <c r="C84" i="106"/>
  <c r="F84" i="106" s="1"/>
  <c r="D83" i="106"/>
  <c r="H83" i="106" s="1"/>
  <c r="C83" i="106"/>
  <c r="F83" i="106" s="1"/>
  <c r="D60" i="106"/>
  <c r="H60" i="106" s="1"/>
  <c r="C60" i="106"/>
  <c r="F60" i="106" s="1"/>
  <c r="U58" i="106"/>
  <c r="D58" i="106"/>
  <c r="C58" i="106"/>
  <c r="U57" i="106"/>
  <c r="D57" i="106"/>
  <c r="C57" i="106"/>
  <c r="U56" i="106"/>
  <c r="D56" i="106"/>
  <c r="C56" i="106"/>
  <c r="D55" i="106"/>
  <c r="C55" i="106"/>
  <c r="U54" i="106"/>
  <c r="D54" i="106"/>
  <c r="C54" i="106"/>
  <c r="U53" i="106"/>
  <c r="D53" i="106"/>
  <c r="C53" i="106"/>
  <c r="U52" i="106"/>
  <c r="D52" i="106"/>
  <c r="C52" i="106"/>
  <c r="D51" i="106"/>
  <c r="C51" i="106"/>
  <c r="L45" i="106"/>
  <c r="L44" i="106"/>
  <c r="U37" i="106"/>
  <c r="D37" i="106"/>
  <c r="C37" i="106"/>
  <c r="U36" i="106"/>
  <c r="D36" i="106"/>
  <c r="C36" i="106"/>
  <c r="U35" i="106"/>
  <c r="D35" i="106"/>
  <c r="C35" i="106"/>
  <c r="U34" i="106"/>
  <c r="D34" i="106"/>
  <c r="C34" i="106"/>
  <c r="U33" i="106"/>
  <c r="D33" i="106"/>
  <c r="C33" i="106"/>
  <c r="U32" i="106"/>
  <c r="D32" i="106"/>
  <c r="C32" i="106"/>
  <c r="U31" i="106"/>
  <c r="D31" i="106"/>
  <c r="C31" i="106"/>
  <c r="U30" i="106"/>
  <c r="D30" i="106"/>
  <c r="C30" i="106"/>
  <c r="D29" i="106"/>
  <c r="C29" i="106"/>
  <c r="U28" i="106"/>
  <c r="D28" i="106"/>
  <c r="C28" i="106"/>
  <c r="U27" i="106"/>
  <c r="D27" i="106"/>
  <c r="C27" i="106"/>
  <c r="U26" i="106"/>
  <c r="D26" i="106"/>
  <c r="C26" i="106"/>
  <c r="U25" i="106"/>
  <c r="D25" i="106"/>
  <c r="C25" i="106"/>
  <c r="U24" i="106"/>
  <c r="D24" i="106"/>
  <c r="C24" i="106"/>
  <c r="U23" i="106"/>
  <c r="D23" i="106"/>
  <c r="C23" i="106"/>
  <c r="U22" i="106"/>
  <c r="D22" i="106"/>
  <c r="C22" i="106"/>
  <c r="D21" i="106"/>
  <c r="C21" i="106"/>
  <c r="U20" i="106"/>
  <c r="D20" i="106"/>
  <c r="C20" i="106"/>
  <c r="U19" i="106"/>
  <c r="D19" i="106"/>
  <c r="C19" i="106"/>
  <c r="D18" i="106"/>
  <c r="C18" i="106"/>
  <c r="D11" i="106"/>
  <c r="H11" i="106" s="1"/>
  <c r="C11" i="106"/>
  <c r="F11" i="106" s="1"/>
  <c r="D10" i="106"/>
  <c r="H10" i="106" s="1"/>
  <c r="C10" i="106"/>
  <c r="F10" i="106" s="1"/>
  <c r="U9" i="106"/>
  <c r="D9" i="106"/>
  <c r="C9" i="106"/>
  <c r="D8" i="106"/>
  <c r="C8" i="106"/>
  <c r="D7" i="106"/>
  <c r="H7" i="106" s="1"/>
  <c r="C7" i="106"/>
  <c r="F7" i="106" s="1"/>
  <c r="U405" i="106" l="1"/>
  <c r="U1349" i="106"/>
  <c r="F210" i="106"/>
  <c r="H442" i="106"/>
  <c r="F840" i="106"/>
  <c r="F29" i="106"/>
  <c r="H55" i="106"/>
  <c r="U85" i="106"/>
  <c r="F191" i="106"/>
  <c r="U191" i="106" s="1"/>
  <c r="F381" i="106"/>
  <c r="F1066" i="106"/>
  <c r="U1218" i="106"/>
  <c r="U1224" i="106"/>
  <c r="U1238" i="106"/>
  <c r="H381" i="106"/>
  <c r="U1031" i="106"/>
  <c r="H1037" i="106"/>
  <c r="U212" i="106"/>
  <c r="U453" i="106"/>
  <c r="H1259" i="106"/>
  <c r="F1289" i="106"/>
  <c r="F444" i="106"/>
  <c r="U444" i="106" s="1"/>
  <c r="U1078" i="106"/>
  <c r="H1091" i="106"/>
  <c r="H1244" i="106"/>
  <c r="U1328" i="106"/>
  <c r="F454" i="106"/>
  <c r="F729" i="106"/>
  <c r="F833" i="106"/>
  <c r="H840" i="106"/>
  <c r="F51" i="106"/>
  <c r="F59" i="106" s="1"/>
  <c r="H210" i="106"/>
  <c r="F222" i="106"/>
  <c r="F287" i="106"/>
  <c r="F328" i="106"/>
  <c r="U359" i="106"/>
  <c r="U404" i="106"/>
  <c r="H416" i="106"/>
  <c r="U416" i="106" s="1"/>
  <c r="F418" i="106"/>
  <c r="U418" i="106" s="1"/>
  <c r="U441" i="106"/>
  <c r="U466" i="106"/>
  <c r="U648" i="106"/>
  <c r="C678" i="106"/>
  <c r="U704" i="106"/>
  <c r="F762" i="106"/>
  <c r="U762" i="106" s="1"/>
  <c r="H854" i="106"/>
  <c r="H900" i="106"/>
  <c r="U1052" i="106"/>
  <c r="H1058" i="106"/>
  <c r="U1058" i="106" s="1"/>
  <c r="F1074" i="106"/>
  <c r="F1112" i="106"/>
  <c r="U1112" i="106" s="1"/>
  <c r="F1117" i="106"/>
  <c r="F1172" i="106"/>
  <c r="U1172" i="106" s="1"/>
  <c r="H1323" i="106"/>
  <c r="U1323" i="106" s="1"/>
  <c r="H29" i="106"/>
  <c r="U29" i="106" s="1"/>
  <c r="H51" i="106"/>
  <c r="H59" i="106" s="1"/>
  <c r="F55" i="106"/>
  <c r="U55" i="106" s="1"/>
  <c r="H222" i="106"/>
  <c r="H328" i="106"/>
  <c r="U476" i="106"/>
  <c r="U479" i="106"/>
  <c r="H561" i="106"/>
  <c r="H564" i="106" s="1"/>
  <c r="H577" i="106"/>
  <c r="H580" i="106" s="1"/>
  <c r="U743" i="106"/>
  <c r="U1068" i="106"/>
  <c r="H1074" i="106"/>
  <c r="H1166" i="106"/>
  <c r="F1244" i="106"/>
  <c r="U1327" i="106"/>
  <c r="U998" i="106"/>
  <c r="U1072" i="106"/>
  <c r="H8" i="106"/>
  <c r="H340" i="106"/>
  <c r="H342" i="106" s="1"/>
  <c r="F442" i="106"/>
  <c r="U442" i="106" s="1"/>
  <c r="H812" i="106"/>
  <c r="U1033" i="106"/>
  <c r="U1044" i="106"/>
  <c r="H1172" i="106"/>
  <c r="F8" i="106"/>
  <c r="U8" i="106" s="1"/>
  <c r="F340" i="106"/>
  <c r="H841" i="106"/>
  <c r="H866" i="106"/>
  <c r="U1036" i="106"/>
  <c r="F1106" i="106"/>
  <c r="U1106" i="106" s="1"/>
  <c r="F1198" i="106"/>
  <c r="U1198" i="106" s="1"/>
  <c r="H1330" i="106"/>
  <c r="F94" i="106"/>
  <c r="F338" i="106"/>
  <c r="F342" i="106" s="1"/>
  <c r="U342" i="106" s="1"/>
  <c r="H391" i="106"/>
  <c r="H885" i="106"/>
  <c r="H1054" i="106"/>
  <c r="U1057" i="106"/>
  <c r="U1119" i="106"/>
  <c r="F1128" i="106"/>
  <c r="U1128" i="106" s="1"/>
  <c r="H1145" i="106"/>
  <c r="U1165" i="106"/>
  <c r="H319" i="106"/>
  <c r="U475" i="106"/>
  <c r="H499" i="106"/>
  <c r="H496" i="106"/>
  <c r="F561" i="106"/>
  <c r="F564" i="106" s="1"/>
  <c r="F1028" i="106"/>
  <c r="U1028" i="106" s="1"/>
  <c r="H1128" i="106"/>
  <c r="U87" i="106"/>
  <c r="U162" i="106"/>
  <c r="U556" i="106"/>
  <c r="U308" i="106"/>
  <c r="H310" i="106"/>
  <c r="U157" i="106"/>
  <c r="U309" i="106"/>
  <c r="H1096" i="106"/>
  <c r="U84" i="106"/>
  <c r="H88" i="106"/>
  <c r="H193" i="106"/>
  <c r="F213" i="106"/>
  <c r="F224" i="106"/>
  <c r="U224" i="106" s="1"/>
  <c r="H230" i="106"/>
  <c r="H236" i="106"/>
  <c r="H373" i="106"/>
  <c r="F385" i="106"/>
  <c r="U385" i="106" s="1"/>
  <c r="H454" i="106"/>
  <c r="U454" i="106" s="1"/>
  <c r="F496" i="106"/>
  <c r="U729" i="106"/>
  <c r="H750" i="106"/>
  <c r="H799" i="106"/>
  <c r="F854" i="106"/>
  <c r="F900" i="106"/>
  <c r="H942" i="106"/>
  <c r="H999" i="106"/>
  <c r="F1037" i="106"/>
  <c r="U1037" i="106" s="1"/>
  <c r="F1121" i="106"/>
  <c r="U1121" i="106" s="1"/>
  <c r="H1180" i="106"/>
  <c r="F1205" i="106"/>
  <c r="F1333" i="106"/>
  <c r="U1333" i="106" s="1"/>
  <c r="U92" i="106"/>
  <c r="U163" i="106"/>
  <c r="H192" i="106"/>
  <c r="F269" i="106"/>
  <c r="U269" i="106" s="1"/>
  <c r="H385" i="106"/>
  <c r="F391" i="106"/>
  <c r="H444" i="106"/>
  <c r="F577" i="106"/>
  <c r="H729" i="106"/>
  <c r="F750" i="106"/>
  <c r="H940" i="106"/>
  <c r="F999" i="106"/>
  <c r="U999" i="106" s="1"/>
  <c r="H1028" i="106"/>
  <c r="H1060" i="106" s="1"/>
  <c r="H1115" i="106"/>
  <c r="F1125" i="106"/>
  <c r="U1125" i="106" s="1"/>
  <c r="H1205" i="106"/>
  <c r="F1347" i="106"/>
  <c r="U161" i="106"/>
  <c r="U178" i="106"/>
  <c r="U181" i="106"/>
  <c r="U312" i="106"/>
  <c r="U330" i="106"/>
  <c r="U360" i="106"/>
  <c r="U380" i="106"/>
  <c r="U383" i="106"/>
  <c r="U402" i="106"/>
  <c r="U548" i="106"/>
  <c r="U557" i="106"/>
  <c r="U702" i="106"/>
  <c r="U739" i="106"/>
  <c r="H762" i="106"/>
  <c r="U832" i="106"/>
  <c r="F841" i="106"/>
  <c r="U841" i="106" s="1"/>
  <c r="F866" i="106"/>
  <c r="U866" i="106" s="1"/>
  <c r="F933" i="106"/>
  <c r="F944" i="106"/>
  <c r="U944" i="106" s="1"/>
  <c r="F968" i="106"/>
  <c r="U968" i="106" s="1"/>
  <c r="U1045" i="106"/>
  <c r="F1091" i="106"/>
  <c r="F1180" i="106"/>
  <c r="U1180" i="106" s="1"/>
  <c r="H1225" i="106"/>
  <c r="U1246" i="106"/>
  <c r="U1325" i="106"/>
  <c r="H321" i="106"/>
  <c r="U363" i="106"/>
  <c r="U389" i="106"/>
  <c r="F458" i="106"/>
  <c r="H933" i="106"/>
  <c r="F963" i="106"/>
  <c r="U1047" i="106"/>
  <c r="U1223" i="106"/>
  <c r="H61" i="106"/>
  <c r="H269" i="106"/>
  <c r="F332" i="106"/>
  <c r="F375" i="106"/>
  <c r="U381" i="106"/>
  <c r="F499" i="106"/>
  <c r="F497" i="106"/>
  <c r="H518" i="106"/>
  <c r="U560" i="106"/>
  <c r="D678" i="106"/>
  <c r="H679" i="106" s="1"/>
  <c r="U707" i="106"/>
  <c r="F861" i="106"/>
  <c r="F888" i="106"/>
  <c r="H963" i="106"/>
  <c r="H1066" i="106"/>
  <c r="U1069" i="106"/>
  <c r="U1079" i="106"/>
  <c r="F1103" i="106"/>
  <c r="U1103" i="106" s="1"/>
  <c r="U1164" i="106"/>
  <c r="U1251" i="106"/>
  <c r="U1326" i="106"/>
  <c r="U1329" i="106"/>
  <c r="H1333" i="106"/>
  <c r="U179" i="106"/>
  <c r="U182" i="106"/>
  <c r="H224" i="106"/>
  <c r="H235" i="106" s="1"/>
  <c r="H316" i="106"/>
  <c r="H332" i="106"/>
  <c r="H337" i="106" s="1"/>
  <c r="H375" i="106"/>
  <c r="U440" i="106"/>
  <c r="U467" i="106"/>
  <c r="U549" i="106"/>
  <c r="U691" i="106"/>
  <c r="H705" i="106"/>
  <c r="H760" i="106"/>
  <c r="F812" i="106"/>
  <c r="U812" i="106" s="1"/>
  <c r="H861" i="106"/>
  <c r="F878" i="106"/>
  <c r="H888" i="106"/>
  <c r="H920" i="106"/>
  <c r="U942" i="106"/>
  <c r="H944" i="106"/>
  <c r="H961" i="106" s="1"/>
  <c r="F956" i="106"/>
  <c r="F980" i="106"/>
  <c r="F993" i="106"/>
  <c r="H1103" i="106"/>
  <c r="H1106" i="106"/>
  <c r="H1198" i="106"/>
  <c r="H21" i="106"/>
  <c r="U21" i="106" s="1"/>
  <c r="U91" i="106"/>
  <c r="U210" i="106"/>
  <c r="H287" i="106"/>
  <c r="F291" i="106"/>
  <c r="U315" i="106"/>
  <c r="H331" i="106"/>
  <c r="H365" i="106"/>
  <c r="U390" i="106"/>
  <c r="F412" i="106"/>
  <c r="U412" i="106" s="1"/>
  <c r="U558" i="106"/>
  <c r="H692" i="106"/>
  <c r="U760" i="106"/>
  <c r="H833" i="106"/>
  <c r="F859" i="106"/>
  <c r="H878" i="106"/>
  <c r="F907" i="106"/>
  <c r="U907" i="106" s="1"/>
  <c r="F920" i="106"/>
  <c r="H956" i="106"/>
  <c r="H980" i="106"/>
  <c r="H993" i="106"/>
  <c r="H1013" i="106" s="1"/>
  <c r="U1053" i="106"/>
  <c r="H1220" i="106"/>
  <c r="H1226" i="106" s="1"/>
  <c r="H1252" i="106"/>
  <c r="F18" i="106"/>
  <c r="U18" i="106" s="1"/>
  <c r="H18" i="106"/>
  <c r="F21" i="106"/>
  <c r="U60" i="106"/>
  <c r="F88" i="106"/>
  <c r="U88" i="106" s="1"/>
  <c r="H94" i="106"/>
  <c r="H98" i="106" s="1"/>
  <c r="U160" i="106"/>
  <c r="H291" i="106"/>
  <c r="F319" i="106"/>
  <c r="U319" i="106" s="1"/>
  <c r="F335" i="106"/>
  <c r="U335" i="106" s="1"/>
  <c r="F373" i="106"/>
  <c r="H412" i="106"/>
  <c r="H497" i="106"/>
  <c r="U497" i="106" s="1"/>
  <c r="U573" i="106"/>
  <c r="H649" i="106"/>
  <c r="F692" i="106"/>
  <c r="F799" i="106"/>
  <c r="U799" i="106" s="1"/>
  <c r="U831" i="106"/>
  <c r="H907" i="106"/>
  <c r="U1070" i="106"/>
  <c r="U1095" i="106"/>
  <c r="U1217" i="106"/>
  <c r="U1237" i="106"/>
  <c r="F1259" i="106"/>
  <c r="H1289" i="106"/>
  <c r="F1330" i="106"/>
  <c r="F164" i="106"/>
  <c r="U126" i="106"/>
  <c r="U10" i="106"/>
  <c r="H183" i="106"/>
  <c r="U180" i="106"/>
  <c r="H93" i="106"/>
  <c r="H164" i="106"/>
  <c r="U83" i="106"/>
  <c r="F93" i="106"/>
  <c r="U51" i="106"/>
  <c r="U86" i="106"/>
  <c r="U150" i="106"/>
  <c r="F151" i="106"/>
  <c r="U11" i="106"/>
  <c r="U158" i="106"/>
  <c r="F171" i="106"/>
  <c r="U170" i="106"/>
  <c r="F216" i="106"/>
  <c r="U209" i="106"/>
  <c r="U222" i="106"/>
  <c r="U47" i="106"/>
  <c r="U90" i="106"/>
  <c r="H127" i="106"/>
  <c r="U7" i="106"/>
  <c r="U159" i="106"/>
  <c r="H12" i="106"/>
  <c r="F183" i="106"/>
  <c r="U295" i="106"/>
  <c r="F352" i="106"/>
  <c r="U351" i="106"/>
  <c r="U362" i="106"/>
  <c r="U401" i="106"/>
  <c r="U473" i="106"/>
  <c r="F489" i="106"/>
  <c r="U488" i="106"/>
  <c r="U496" i="106"/>
  <c r="H195" i="106"/>
  <c r="U205" i="106" s="1"/>
  <c r="U305" i="106"/>
  <c r="F307" i="106"/>
  <c r="H313" i="106"/>
  <c r="F321" i="106"/>
  <c r="U321" i="106" s="1"/>
  <c r="U317" i="106"/>
  <c r="U474" i="106"/>
  <c r="U577" i="106"/>
  <c r="F580" i="106"/>
  <c r="F127" i="106"/>
  <c r="H213" i="106"/>
  <c r="P512" i="106"/>
  <c r="U287" i="106"/>
  <c r="F294" i="106"/>
  <c r="U465" i="106"/>
  <c r="U464" i="106"/>
  <c r="U439" i="106"/>
  <c r="U458" i="106"/>
  <c r="U438" i="106"/>
  <c r="U437" i="106"/>
  <c r="U477" i="106"/>
  <c r="U697" i="106"/>
  <c r="F705" i="106"/>
  <c r="F192" i="106"/>
  <c r="U192" i="106" s="1"/>
  <c r="U314" i="106"/>
  <c r="F316" i="106"/>
  <c r="U316" i="106" s="1"/>
  <c r="U332" i="106"/>
  <c r="F337" i="106"/>
  <c r="U337" i="106" s="1"/>
  <c r="U358" i="106"/>
  <c r="F365" i="106"/>
  <c r="U361" i="106"/>
  <c r="U375" i="106"/>
  <c r="U403" i="106"/>
  <c r="F406" i="106"/>
  <c r="H458" i="106"/>
  <c r="U478" i="106"/>
  <c r="U499" i="106"/>
  <c r="H738" i="106"/>
  <c r="H216" i="106"/>
  <c r="F331" i="106"/>
  <c r="U328" i="106"/>
  <c r="U364" i="106"/>
  <c r="U195" i="106"/>
  <c r="F230" i="106"/>
  <c r="U230" i="106" s="1"/>
  <c r="F236" i="106"/>
  <c r="U373" i="106"/>
  <c r="H406" i="106"/>
  <c r="H420" i="106"/>
  <c r="H480" i="106"/>
  <c r="U684" i="106"/>
  <c r="U692" i="106"/>
  <c r="F310" i="106"/>
  <c r="H520" i="106"/>
  <c r="P520" i="106" s="1"/>
  <c r="U527" i="106"/>
  <c r="U533" i="106"/>
  <c r="U538" i="106"/>
  <c r="U543" i="106"/>
  <c r="U708" i="106"/>
  <c r="U706" i="106"/>
  <c r="U940" i="106"/>
  <c r="U1204" i="106"/>
  <c r="U1219" i="106"/>
  <c r="U1239" i="106"/>
  <c r="U534" i="106"/>
  <c r="U539" i="106"/>
  <c r="U544" i="106"/>
  <c r="T549" i="106"/>
  <c r="T550" i="106" s="1"/>
  <c r="U570" i="106"/>
  <c r="U700" i="106"/>
  <c r="U750" i="106"/>
  <c r="F822" i="106"/>
  <c r="U1071" i="106"/>
  <c r="U1080" i="106"/>
  <c r="U1222" i="106"/>
  <c r="F1225" i="106"/>
  <c r="U1250" i="106"/>
  <c r="F1352" i="106"/>
  <c r="U1347" i="106"/>
  <c r="U338" i="106"/>
  <c r="F495" i="106"/>
  <c r="H513" i="106"/>
  <c r="P513" i="106" s="1"/>
  <c r="U535" i="106"/>
  <c r="U540" i="106"/>
  <c r="U545" i="106"/>
  <c r="U579" i="106"/>
  <c r="F678" i="106"/>
  <c r="F679" i="106" s="1"/>
  <c r="F1096" i="106"/>
  <c r="U1091" i="106"/>
  <c r="U1102" i="106"/>
  <c r="U1142" i="106"/>
  <c r="F1145" i="106"/>
  <c r="U1163" i="106"/>
  <c r="F1166" i="106"/>
  <c r="H1352" i="106"/>
  <c r="U468" i="106"/>
  <c r="F480" i="106"/>
  <c r="H495" i="106"/>
  <c r="P518" i="106"/>
  <c r="P522" i="106" s="1"/>
  <c r="U528" i="106"/>
  <c r="U541" i="106"/>
  <c r="U546" i="106"/>
  <c r="U550" i="106"/>
  <c r="F695" i="106"/>
  <c r="U694" i="106"/>
  <c r="U885" i="106"/>
  <c r="F905" i="106"/>
  <c r="U963" i="106"/>
  <c r="U992" i="106"/>
  <c r="U1043" i="106"/>
  <c r="U1054" i="106"/>
  <c r="U1066" i="106"/>
  <c r="F1081" i="106"/>
  <c r="U1094" i="106"/>
  <c r="U1117" i="106"/>
  <c r="H1247" i="106"/>
  <c r="U469" i="106"/>
  <c r="U529" i="106"/>
  <c r="U542" i="106"/>
  <c r="U547" i="106"/>
  <c r="U551" i="106"/>
  <c r="U571" i="106"/>
  <c r="F649" i="106"/>
  <c r="U653" i="106"/>
  <c r="U660" i="106"/>
  <c r="F717" i="106"/>
  <c r="U861" i="106"/>
  <c r="F883" i="106"/>
  <c r="U888" i="106"/>
  <c r="U1048" i="106"/>
  <c r="H1081" i="106"/>
  <c r="H1157" i="106"/>
  <c r="F1252" i="106"/>
  <c r="U1249" i="106"/>
  <c r="U1351" i="106"/>
  <c r="F313" i="106"/>
  <c r="U313" i="106" s="1"/>
  <c r="U526" i="106"/>
  <c r="U530" i="106"/>
  <c r="U552" i="106"/>
  <c r="U572" i="106"/>
  <c r="H717" i="106"/>
  <c r="H732" i="106" s="1"/>
  <c r="U829" i="106"/>
  <c r="U828" i="106"/>
  <c r="U827" i="106"/>
  <c r="U835" i="106"/>
  <c r="U834" i="106"/>
  <c r="U833" i="106"/>
  <c r="H883" i="106"/>
  <c r="U956" i="106"/>
  <c r="U980" i="106"/>
  <c r="U993" i="106"/>
  <c r="F1220" i="106"/>
  <c r="U1216" i="106"/>
  <c r="U1236" i="106"/>
  <c r="U1244" i="106"/>
  <c r="U531" i="106"/>
  <c r="U536" i="106"/>
  <c r="F1157" i="106"/>
  <c r="U1153" i="106"/>
  <c r="H191" i="106"/>
  <c r="U532" i="106"/>
  <c r="U537" i="106"/>
  <c r="H938" i="106"/>
  <c r="U1046" i="106"/>
  <c r="U1259" i="106"/>
  <c r="F1341" i="106"/>
  <c r="F1247" i="106"/>
  <c r="U830" i="106"/>
  <c r="U840" i="106"/>
  <c r="U1355" i="106"/>
  <c r="U1356" i="106"/>
  <c r="U1357" i="106"/>
  <c r="U1402" i="105"/>
  <c r="U1401" i="105"/>
  <c r="D1399" i="105"/>
  <c r="H1399" i="105" s="1"/>
  <c r="C1399" i="105"/>
  <c r="F1399" i="105" s="1"/>
  <c r="D1398" i="105"/>
  <c r="H1398" i="105" s="1"/>
  <c r="C1398" i="105"/>
  <c r="F1398" i="105" s="1"/>
  <c r="D1397" i="105"/>
  <c r="H1397" i="105" s="1"/>
  <c r="C1397" i="105"/>
  <c r="F1397" i="105" s="1"/>
  <c r="U1396" i="105"/>
  <c r="D1396" i="105"/>
  <c r="C1396" i="105"/>
  <c r="D1395" i="105"/>
  <c r="C1395" i="105"/>
  <c r="U1394" i="105"/>
  <c r="U1393" i="105"/>
  <c r="U1388" i="105"/>
  <c r="D1388" i="105"/>
  <c r="C1388" i="105"/>
  <c r="U1387" i="105"/>
  <c r="D1387" i="105"/>
  <c r="C1387" i="105"/>
  <c r="U1386" i="105"/>
  <c r="D1386" i="105"/>
  <c r="C1386" i="105"/>
  <c r="U1385" i="105"/>
  <c r="D1385" i="105"/>
  <c r="C1385" i="105"/>
  <c r="U1384" i="105"/>
  <c r="D1384" i="105"/>
  <c r="C1384" i="105"/>
  <c r="U1383" i="105"/>
  <c r="D1383" i="105"/>
  <c r="C1383" i="105"/>
  <c r="U1382" i="105"/>
  <c r="D1382" i="105"/>
  <c r="C1382" i="105"/>
  <c r="D1381" i="105"/>
  <c r="C1381" i="105"/>
  <c r="U1380" i="105"/>
  <c r="D1380" i="105"/>
  <c r="C1380" i="105"/>
  <c r="U1379" i="105"/>
  <c r="D1379" i="105"/>
  <c r="C1379" i="105"/>
  <c r="D1378" i="105"/>
  <c r="C1378" i="105"/>
  <c r="D1377" i="105"/>
  <c r="H1377" i="105" s="1"/>
  <c r="C1377" i="105"/>
  <c r="F1377" i="105" s="1"/>
  <c r="D1376" i="105"/>
  <c r="H1376" i="105" s="1"/>
  <c r="C1376" i="105"/>
  <c r="F1376" i="105" s="1"/>
  <c r="D1375" i="105"/>
  <c r="H1375" i="105" s="1"/>
  <c r="C1375" i="105"/>
  <c r="F1375" i="105" s="1"/>
  <c r="D1374" i="105"/>
  <c r="H1374" i="105" s="1"/>
  <c r="C1374" i="105"/>
  <c r="F1374" i="105" s="1"/>
  <c r="D1373" i="105"/>
  <c r="H1373" i="105" s="1"/>
  <c r="C1373" i="105"/>
  <c r="F1373" i="105" s="1"/>
  <c r="U1372" i="105"/>
  <c r="D1372" i="105"/>
  <c r="C1372" i="105"/>
  <c r="D1371" i="105"/>
  <c r="C1371" i="105"/>
  <c r="U1370" i="105"/>
  <c r="D1370" i="105"/>
  <c r="C1370" i="105"/>
  <c r="U1369" i="105"/>
  <c r="D1369" i="105"/>
  <c r="C1369" i="105"/>
  <c r="U1368" i="105"/>
  <c r="D1368" i="105"/>
  <c r="C1368" i="105"/>
  <c r="U1367" i="105"/>
  <c r="D1367" i="105"/>
  <c r="C1367" i="105"/>
  <c r="U1366" i="105"/>
  <c r="D1366" i="105"/>
  <c r="C1366" i="105"/>
  <c r="U1365" i="105"/>
  <c r="D1365" i="105"/>
  <c r="C1365" i="105"/>
  <c r="U1364" i="105"/>
  <c r="D1364" i="105"/>
  <c r="C1364" i="105"/>
  <c r="U1363" i="105"/>
  <c r="D1363" i="105"/>
  <c r="C1363" i="105"/>
  <c r="U1362" i="105"/>
  <c r="D1362" i="105"/>
  <c r="C1362" i="105"/>
  <c r="U1361" i="105"/>
  <c r="D1361" i="105"/>
  <c r="C1361" i="105"/>
  <c r="U1360" i="105"/>
  <c r="D1360" i="105"/>
  <c r="C1360" i="105"/>
  <c r="U1359" i="105"/>
  <c r="D1359" i="105"/>
  <c r="C1359" i="105"/>
  <c r="U1358" i="105"/>
  <c r="D1358" i="105"/>
  <c r="C1358" i="105"/>
  <c r="U1357" i="105"/>
  <c r="D1357" i="105"/>
  <c r="C1357" i="105"/>
  <c r="U1356" i="105"/>
  <c r="D1356" i="105"/>
  <c r="C1356" i="105"/>
  <c r="U1355" i="105"/>
  <c r="D1355" i="105"/>
  <c r="C1355" i="105"/>
  <c r="U1354" i="105"/>
  <c r="D1354" i="105"/>
  <c r="C1354" i="105"/>
  <c r="U1353" i="105"/>
  <c r="D1353" i="105"/>
  <c r="C1353" i="105"/>
  <c r="U1352" i="105"/>
  <c r="D1352" i="105"/>
  <c r="C1352" i="105"/>
  <c r="U1351" i="105"/>
  <c r="D1351" i="105"/>
  <c r="C1351" i="105"/>
  <c r="U1350" i="105"/>
  <c r="D1350" i="105"/>
  <c r="C1350" i="105"/>
  <c r="U1349" i="105"/>
  <c r="D1349" i="105"/>
  <c r="C1349" i="105"/>
  <c r="U1348" i="105"/>
  <c r="D1348" i="105"/>
  <c r="C1348" i="105"/>
  <c r="U1347" i="105"/>
  <c r="D1347" i="105"/>
  <c r="C1347" i="105"/>
  <c r="U1346" i="105"/>
  <c r="D1346" i="105"/>
  <c r="C1346" i="105"/>
  <c r="U1345" i="105"/>
  <c r="D1345" i="105"/>
  <c r="C1345" i="105"/>
  <c r="U1344" i="105"/>
  <c r="D1344" i="105"/>
  <c r="C1344" i="105"/>
  <c r="U1343" i="105"/>
  <c r="D1343" i="105"/>
  <c r="C1343" i="105"/>
  <c r="U1342" i="105"/>
  <c r="D1342" i="105"/>
  <c r="C1342" i="105"/>
  <c r="U1341" i="105"/>
  <c r="D1341" i="105"/>
  <c r="C1341" i="105"/>
  <c r="U1340" i="105"/>
  <c r="D1340" i="105"/>
  <c r="C1340" i="105"/>
  <c r="U1339" i="105"/>
  <c r="D1339" i="105"/>
  <c r="C1339" i="105"/>
  <c r="U1338" i="105"/>
  <c r="D1338" i="105"/>
  <c r="C1338" i="105"/>
  <c r="D1337" i="105"/>
  <c r="C1337" i="105"/>
  <c r="U1336" i="105"/>
  <c r="D1336" i="105"/>
  <c r="C1336" i="105"/>
  <c r="U1335" i="105"/>
  <c r="D1335" i="105"/>
  <c r="C1335" i="105"/>
  <c r="U1334" i="105"/>
  <c r="D1334" i="105"/>
  <c r="C1334" i="105"/>
  <c r="U1333" i="105"/>
  <c r="D1333" i="105"/>
  <c r="C1333" i="105"/>
  <c r="U1332" i="105"/>
  <c r="D1332" i="105"/>
  <c r="C1332" i="105"/>
  <c r="U1331" i="105"/>
  <c r="D1331" i="105"/>
  <c r="C1331" i="105"/>
  <c r="U1330" i="105"/>
  <c r="D1330" i="105"/>
  <c r="C1330" i="105"/>
  <c r="U1329" i="105"/>
  <c r="D1329" i="105"/>
  <c r="C1329" i="105"/>
  <c r="U1328" i="105"/>
  <c r="D1328" i="105"/>
  <c r="C1328" i="105"/>
  <c r="U1327" i="105"/>
  <c r="D1327" i="105"/>
  <c r="C1327" i="105"/>
  <c r="U1326" i="105"/>
  <c r="D1326" i="105"/>
  <c r="C1326" i="105"/>
  <c r="U1325" i="105"/>
  <c r="D1325" i="105"/>
  <c r="C1325" i="105"/>
  <c r="U1324" i="105"/>
  <c r="D1324" i="105"/>
  <c r="C1324" i="105"/>
  <c r="U1323" i="105"/>
  <c r="D1323" i="105"/>
  <c r="C1323" i="105"/>
  <c r="U1322" i="105"/>
  <c r="D1322" i="105"/>
  <c r="C1322" i="105"/>
  <c r="U1321" i="105"/>
  <c r="D1321" i="105"/>
  <c r="C1321" i="105"/>
  <c r="U1320" i="105"/>
  <c r="D1320" i="105"/>
  <c r="C1320" i="105"/>
  <c r="U1319" i="105"/>
  <c r="D1319" i="105"/>
  <c r="C1319" i="105"/>
  <c r="U1318" i="105"/>
  <c r="D1318" i="105"/>
  <c r="C1318" i="105"/>
  <c r="U1317" i="105"/>
  <c r="D1317" i="105"/>
  <c r="C1317" i="105"/>
  <c r="U1316" i="105"/>
  <c r="D1316" i="105"/>
  <c r="C1316" i="105"/>
  <c r="U1315" i="105"/>
  <c r="D1315" i="105"/>
  <c r="C1315" i="105"/>
  <c r="U1314" i="105"/>
  <c r="D1314" i="105"/>
  <c r="C1314" i="105"/>
  <c r="U1313" i="105"/>
  <c r="D1313" i="105"/>
  <c r="C1313" i="105"/>
  <c r="U1312" i="105"/>
  <c r="D1312" i="105"/>
  <c r="C1312" i="105"/>
  <c r="U1311" i="105"/>
  <c r="D1311" i="105"/>
  <c r="C1311" i="105"/>
  <c r="U1310" i="105"/>
  <c r="D1310" i="105"/>
  <c r="C1310" i="105"/>
  <c r="U1309" i="105"/>
  <c r="D1309" i="105"/>
  <c r="C1309" i="105"/>
  <c r="U1308" i="105"/>
  <c r="D1308" i="105"/>
  <c r="C1308" i="105"/>
  <c r="D1307" i="105"/>
  <c r="C1307" i="105"/>
  <c r="D1299" i="105"/>
  <c r="H1299" i="105" s="1"/>
  <c r="C1299" i="105"/>
  <c r="F1299" i="105" s="1"/>
  <c r="D1298" i="105"/>
  <c r="H1298" i="105" s="1"/>
  <c r="C1298" i="105"/>
  <c r="F1298" i="105" s="1"/>
  <c r="D1297" i="105"/>
  <c r="H1297" i="105" s="1"/>
  <c r="C1297" i="105"/>
  <c r="F1297" i="105" s="1"/>
  <c r="D1294" i="105"/>
  <c r="H1294" i="105" s="1"/>
  <c r="C1294" i="105"/>
  <c r="F1294" i="105" s="1"/>
  <c r="U1293" i="105"/>
  <c r="D1293" i="105"/>
  <c r="C1293" i="105"/>
  <c r="D1292" i="105"/>
  <c r="C1292" i="105"/>
  <c r="D1291" i="105"/>
  <c r="H1291" i="105" s="1"/>
  <c r="C1291" i="105"/>
  <c r="F1291" i="105" s="1"/>
  <c r="U1291" i="105" s="1"/>
  <c r="D1290" i="105"/>
  <c r="H1290" i="105" s="1"/>
  <c r="C1290" i="105"/>
  <c r="F1290" i="105" s="1"/>
  <c r="U1290" i="105" s="1"/>
  <c r="D1289" i="105"/>
  <c r="H1289" i="105" s="1"/>
  <c r="C1289" i="105"/>
  <c r="F1289" i="105" s="1"/>
  <c r="U1289" i="105" s="1"/>
  <c r="D1288" i="105"/>
  <c r="H1288" i="105" s="1"/>
  <c r="C1288" i="105"/>
  <c r="F1288" i="105" s="1"/>
  <c r="U1288" i="105" s="1"/>
  <c r="D1287" i="105"/>
  <c r="H1287" i="105" s="1"/>
  <c r="C1287" i="105"/>
  <c r="F1287" i="105" s="1"/>
  <c r="D1286" i="105"/>
  <c r="H1286" i="105" s="1"/>
  <c r="C1286" i="105"/>
  <c r="F1286" i="105" s="1"/>
  <c r="D1285" i="105"/>
  <c r="H1285" i="105" s="1"/>
  <c r="C1285" i="105"/>
  <c r="F1285" i="105" s="1"/>
  <c r="D1284" i="105"/>
  <c r="H1284" i="105" s="1"/>
  <c r="C1284" i="105"/>
  <c r="F1284" i="105" s="1"/>
  <c r="D1283" i="105"/>
  <c r="H1283" i="105" s="1"/>
  <c r="C1283" i="105"/>
  <c r="F1283" i="105" s="1"/>
  <c r="D1272" i="105"/>
  <c r="H1272" i="105" s="1"/>
  <c r="C1272" i="105"/>
  <c r="F1272" i="105" s="1"/>
  <c r="D1271" i="105"/>
  <c r="H1271" i="105" s="1"/>
  <c r="C1271" i="105"/>
  <c r="F1271" i="105" s="1"/>
  <c r="D1270" i="105"/>
  <c r="H1270" i="105" s="1"/>
  <c r="C1270" i="105"/>
  <c r="F1270" i="105" s="1"/>
  <c r="D1267" i="105"/>
  <c r="H1267" i="105" s="1"/>
  <c r="C1267" i="105"/>
  <c r="F1267" i="105" s="1"/>
  <c r="D1266" i="105"/>
  <c r="H1266" i="105" s="1"/>
  <c r="C1266" i="105"/>
  <c r="F1266" i="105" s="1"/>
  <c r="D1265" i="105"/>
  <c r="H1265" i="105" s="1"/>
  <c r="C1265" i="105"/>
  <c r="F1265" i="105" s="1"/>
  <c r="D1264" i="105"/>
  <c r="H1264" i="105" s="1"/>
  <c r="C1264" i="105"/>
  <c r="F1264" i="105" s="1"/>
  <c r="D1250" i="105"/>
  <c r="C1250" i="105"/>
  <c r="D1249" i="105"/>
  <c r="C1249" i="105"/>
  <c r="D1248" i="105"/>
  <c r="C1248" i="105"/>
  <c r="U1247" i="105"/>
  <c r="D1247" i="105"/>
  <c r="C1247" i="105"/>
  <c r="U1246" i="105"/>
  <c r="D1246" i="105"/>
  <c r="C1246" i="105"/>
  <c r="U1245" i="105"/>
  <c r="D1245" i="105"/>
  <c r="H1248" i="105" s="1"/>
  <c r="C1245" i="105"/>
  <c r="F1248" i="105" s="1"/>
  <c r="U1244" i="105"/>
  <c r="D1244" i="105"/>
  <c r="C1244" i="105"/>
  <c r="U1243" i="105"/>
  <c r="D1243" i="105"/>
  <c r="C1243" i="105"/>
  <c r="D1242" i="105"/>
  <c r="C1242" i="105"/>
  <c r="U1241" i="105"/>
  <c r="D1241" i="105"/>
  <c r="C1241" i="105"/>
  <c r="U1240" i="105"/>
  <c r="D1240" i="105"/>
  <c r="C1240" i="105"/>
  <c r="U1239" i="105"/>
  <c r="D1239" i="105"/>
  <c r="C1239" i="105"/>
  <c r="U1238" i="105"/>
  <c r="D1238" i="105"/>
  <c r="C1238" i="105"/>
  <c r="U1237" i="105"/>
  <c r="D1237" i="105"/>
  <c r="C1237" i="105"/>
  <c r="U1236" i="105"/>
  <c r="D1236" i="105"/>
  <c r="C1236" i="105"/>
  <c r="U1235" i="105"/>
  <c r="D1235" i="105"/>
  <c r="C1235" i="105"/>
  <c r="U1234" i="105"/>
  <c r="D1234" i="105"/>
  <c r="C1234" i="105"/>
  <c r="U1233" i="105"/>
  <c r="D1233" i="105"/>
  <c r="C1233" i="105"/>
  <c r="U1232" i="105"/>
  <c r="D1232" i="105"/>
  <c r="C1232" i="105"/>
  <c r="U1231" i="105"/>
  <c r="D1231" i="105"/>
  <c r="C1231" i="105"/>
  <c r="U1230" i="105"/>
  <c r="D1230" i="105"/>
  <c r="C1230" i="105"/>
  <c r="U1229" i="105"/>
  <c r="D1229" i="105"/>
  <c r="C1229" i="105"/>
  <c r="U1228" i="105"/>
  <c r="D1228" i="105"/>
  <c r="C1228" i="105"/>
  <c r="U1227" i="105"/>
  <c r="D1227" i="105"/>
  <c r="C1227" i="105"/>
  <c r="U1226" i="105"/>
  <c r="D1226" i="105"/>
  <c r="C1226" i="105"/>
  <c r="U1225" i="105"/>
  <c r="D1225" i="105"/>
  <c r="C1225" i="105"/>
  <c r="D1224" i="105"/>
  <c r="C1224" i="105"/>
  <c r="U1223" i="105"/>
  <c r="D1223" i="105"/>
  <c r="C1223" i="105"/>
  <c r="U1222" i="105"/>
  <c r="D1222" i="105"/>
  <c r="C1222" i="105"/>
  <c r="U1221" i="105"/>
  <c r="D1221" i="105"/>
  <c r="C1221" i="105"/>
  <c r="U1220" i="105"/>
  <c r="D1220" i="105"/>
  <c r="C1220" i="105"/>
  <c r="U1219" i="105"/>
  <c r="D1219" i="105"/>
  <c r="C1219" i="105"/>
  <c r="U1218" i="105"/>
  <c r="D1218" i="105"/>
  <c r="C1218" i="105"/>
  <c r="U1217" i="105"/>
  <c r="D1217" i="105"/>
  <c r="C1217" i="105"/>
  <c r="D1216" i="105"/>
  <c r="C1216" i="105"/>
  <c r="D1215" i="105"/>
  <c r="C1215" i="105"/>
  <c r="D1214" i="105"/>
  <c r="C1214" i="105"/>
  <c r="D1213" i="105"/>
  <c r="C1213" i="105"/>
  <c r="D1209" i="105"/>
  <c r="H1209" i="105" s="1"/>
  <c r="C1209" i="105"/>
  <c r="F1209" i="105" s="1"/>
  <c r="D1208" i="105"/>
  <c r="H1208" i="105" s="1"/>
  <c r="C1208" i="105"/>
  <c r="F1208" i="105" s="1"/>
  <c r="D1207" i="105"/>
  <c r="H1207" i="105" s="1"/>
  <c r="C1207" i="105"/>
  <c r="F1207" i="105" s="1"/>
  <c r="D1200" i="105"/>
  <c r="H1200" i="105" s="1"/>
  <c r="C1200" i="105"/>
  <c r="F1200" i="105" s="1"/>
  <c r="U1200" i="105" s="1"/>
  <c r="D1199" i="105"/>
  <c r="H1199" i="105" s="1"/>
  <c r="C1199" i="105"/>
  <c r="F1199" i="105" s="1"/>
  <c r="U1199" i="105" s="1"/>
  <c r="D1198" i="105"/>
  <c r="H1198" i="105" s="1"/>
  <c r="C1198" i="105"/>
  <c r="F1198" i="105" s="1"/>
  <c r="U1198" i="105" s="1"/>
  <c r="D1197" i="105"/>
  <c r="H1197" i="105" s="1"/>
  <c r="C1197" i="105"/>
  <c r="F1197" i="105" s="1"/>
  <c r="D1196" i="105"/>
  <c r="H1196" i="105" s="1"/>
  <c r="C1196" i="105"/>
  <c r="F1196" i="105" s="1"/>
  <c r="U1196" i="105" s="1"/>
  <c r="D1188" i="105"/>
  <c r="H1188" i="105" s="1"/>
  <c r="C1188" i="105"/>
  <c r="F1188" i="105" s="1"/>
  <c r="U1188" i="105" s="1"/>
  <c r="D1187" i="105"/>
  <c r="H1187" i="105" s="1"/>
  <c r="C1187" i="105"/>
  <c r="F1187" i="105" s="1"/>
  <c r="U1187" i="105" s="1"/>
  <c r="D1186" i="105"/>
  <c r="H1186" i="105" s="1"/>
  <c r="C1186" i="105"/>
  <c r="F1186" i="105" s="1"/>
  <c r="U1179" i="105"/>
  <c r="D1179" i="105"/>
  <c r="C1179" i="105"/>
  <c r="U1178" i="105"/>
  <c r="D1178" i="105"/>
  <c r="C1178" i="105"/>
  <c r="U1177" i="105"/>
  <c r="D1177" i="105"/>
  <c r="C1177" i="105"/>
  <c r="U1176" i="105"/>
  <c r="D1176" i="105"/>
  <c r="C1176" i="105"/>
  <c r="U1175" i="105"/>
  <c r="D1175" i="105"/>
  <c r="C1175" i="105"/>
  <c r="U1174" i="105"/>
  <c r="D1174" i="105"/>
  <c r="C1174" i="105"/>
  <c r="U1173" i="105"/>
  <c r="D1173" i="105"/>
  <c r="C1173" i="105"/>
  <c r="D1172" i="105"/>
  <c r="C1172" i="105"/>
  <c r="D1171" i="105"/>
  <c r="H1171" i="105" s="1"/>
  <c r="C1171" i="105"/>
  <c r="F1171" i="105" s="1"/>
  <c r="U1171" i="105" s="1"/>
  <c r="U1170" i="105"/>
  <c r="D1170" i="105"/>
  <c r="C1170" i="105"/>
  <c r="D1169" i="105"/>
  <c r="C1169" i="105"/>
  <c r="U1168" i="105"/>
  <c r="D1168" i="105"/>
  <c r="C1168" i="105"/>
  <c r="U1167" i="105"/>
  <c r="D1167" i="105"/>
  <c r="C1167" i="105"/>
  <c r="U1166" i="105"/>
  <c r="D1166" i="105"/>
  <c r="C1166" i="105"/>
  <c r="D1165" i="105"/>
  <c r="C1165" i="105"/>
  <c r="D1164" i="105"/>
  <c r="H1164" i="105" s="1"/>
  <c r="C1164" i="105"/>
  <c r="F1164" i="105" s="1"/>
  <c r="D1163" i="105"/>
  <c r="H1163" i="105" s="1"/>
  <c r="C1163" i="105"/>
  <c r="F1163" i="105" s="1"/>
  <c r="U1162" i="105"/>
  <c r="D1162" i="105"/>
  <c r="C1162" i="105"/>
  <c r="D1161" i="105"/>
  <c r="C1161" i="105"/>
  <c r="U1160" i="105"/>
  <c r="D1160" i="105"/>
  <c r="C1160" i="105"/>
  <c r="D1159" i="105"/>
  <c r="C1159" i="105"/>
  <c r="U1158" i="105"/>
  <c r="D1158" i="105"/>
  <c r="C1158" i="105"/>
  <c r="U1157" i="105"/>
  <c r="D1157" i="105"/>
  <c r="C1157" i="105"/>
  <c r="D1156" i="105"/>
  <c r="C1156" i="105"/>
  <c r="U1155" i="105"/>
  <c r="D1155" i="105"/>
  <c r="C1155" i="105"/>
  <c r="U1154" i="105"/>
  <c r="D1154" i="105"/>
  <c r="C1154" i="105"/>
  <c r="U1153" i="105"/>
  <c r="D1153" i="105"/>
  <c r="C1153" i="105"/>
  <c r="U1152" i="105"/>
  <c r="D1152" i="105"/>
  <c r="C1152" i="105"/>
  <c r="U1151" i="105"/>
  <c r="D1151" i="105"/>
  <c r="C1151" i="105"/>
  <c r="D1150" i="105"/>
  <c r="C1150" i="105"/>
  <c r="U1149" i="105"/>
  <c r="D1149" i="105"/>
  <c r="C1149" i="105"/>
  <c r="U1148" i="105"/>
  <c r="D1148" i="105"/>
  <c r="C1148" i="105"/>
  <c r="D1147" i="105"/>
  <c r="C1147" i="105"/>
  <c r="D1146" i="105"/>
  <c r="H1146" i="105" s="1"/>
  <c r="C1146" i="105"/>
  <c r="F1146" i="105" s="1"/>
  <c r="D1139" i="105"/>
  <c r="H1139" i="105" s="1"/>
  <c r="C1139" i="105"/>
  <c r="F1139" i="105" s="1"/>
  <c r="D1138" i="105"/>
  <c r="H1138" i="105" s="1"/>
  <c r="C1138" i="105"/>
  <c r="F1138" i="105" s="1"/>
  <c r="D1137" i="105"/>
  <c r="H1137" i="105" s="1"/>
  <c r="C1137" i="105"/>
  <c r="F1137" i="105" s="1"/>
  <c r="U1137" i="105" s="1"/>
  <c r="U1136" i="105"/>
  <c r="D1136" i="105"/>
  <c r="C1136" i="105"/>
  <c r="D1135" i="105"/>
  <c r="C1135" i="105"/>
  <c r="D1124" i="105"/>
  <c r="H1124" i="105" s="1"/>
  <c r="C1124" i="105"/>
  <c r="F1124" i="105" s="1"/>
  <c r="D1123" i="105"/>
  <c r="H1123" i="105" s="1"/>
  <c r="C1123" i="105"/>
  <c r="F1123" i="105" s="1"/>
  <c r="D1122" i="105"/>
  <c r="H1122" i="105" s="1"/>
  <c r="C1122" i="105"/>
  <c r="F1122" i="105" s="1"/>
  <c r="U1121" i="105"/>
  <c r="D1121" i="105"/>
  <c r="C1121" i="105"/>
  <c r="U1120" i="105"/>
  <c r="D1120" i="105"/>
  <c r="C1120" i="105"/>
  <c r="U1119" i="105"/>
  <c r="D1119" i="105"/>
  <c r="C1119" i="105"/>
  <c r="D1118" i="105"/>
  <c r="C1118" i="105"/>
  <c r="D1117" i="105"/>
  <c r="H1117" i="105" s="1"/>
  <c r="C1117" i="105"/>
  <c r="F1117" i="105" s="1"/>
  <c r="D1116" i="105"/>
  <c r="H1116" i="105" s="1"/>
  <c r="C1116" i="105"/>
  <c r="F1116" i="105" s="1"/>
  <c r="D1115" i="105"/>
  <c r="H1115" i="105" s="1"/>
  <c r="C1115" i="105"/>
  <c r="F1115" i="105" s="1"/>
  <c r="D1114" i="105"/>
  <c r="H1114" i="105" s="1"/>
  <c r="C1114" i="105"/>
  <c r="F1114" i="105" s="1"/>
  <c r="D1113" i="105"/>
  <c r="H1113" i="105" s="1"/>
  <c r="C1113" i="105"/>
  <c r="F1113" i="105" s="1"/>
  <c r="D1112" i="105"/>
  <c r="H1112" i="105" s="1"/>
  <c r="C1112" i="105"/>
  <c r="F1112" i="105" s="1"/>
  <c r="U1111" i="105"/>
  <c r="D1111" i="105"/>
  <c r="C1111" i="105"/>
  <c r="D1110" i="105"/>
  <c r="C1110" i="105"/>
  <c r="U1103" i="105"/>
  <c r="D1103" i="105"/>
  <c r="C1103" i="105"/>
  <c r="D1102" i="105"/>
  <c r="C1102" i="105"/>
  <c r="D1101" i="105"/>
  <c r="H1101" i="105" s="1"/>
  <c r="C1101" i="105"/>
  <c r="F1101" i="105" s="1"/>
  <c r="D1100" i="105"/>
  <c r="H1100" i="105" s="1"/>
  <c r="C1100" i="105"/>
  <c r="F1100" i="105" s="1"/>
  <c r="U1100" i="105" s="1"/>
  <c r="U1099" i="105"/>
  <c r="D1099" i="105"/>
  <c r="C1099" i="105"/>
  <c r="D1098" i="105"/>
  <c r="C1098" i="105"/>
  <c r="D1097" i="105"/>
  <c r="H1097" i="105" s="1"/>
  <c r="C1097" i="105"/>
  <c r="F1097" i="105" s="1"/>
  <c r="D1096" i="105"/>
  <c r="H1096" i="105" s="1"/>
  <c r="C1096" i="105"/>
  <c r="F1096" i="105" s="1"/>
  <c r="D1095" i="105"/>
  <c r="H1095" i="105" s="1"/>
  <c r="C1095" i="105"/>
  <c r="F1095" i="105" s="1"/>
  <c r="U1095" i="105" s="1"/>
  <c r="D1094" i="105"/>
  <c r="H1094" i="105" s="1"/>
  <c r="C1094" i="105"/>
  <c r="F1094" i="105" s="1"/>
  <c r="U1094" i="105" s="1"/>
  <c r="D1093" i="105"/>
  <c r="H1093" i="105" s="1"/>
  <c r="C1093" i="105"/>
  <c r="F1093" i="105" s="1"/>
  <c r="U1093" i="105" s="1"/>
  <c r="D1092" i="105"/>
  <c r="H1092" i="105" s="1"/>
  <c r="C1092" i="105"/>
  <c r="F1092" i="105" s="1"/>
  <c r="D1091" i="105"/>
  <c r="H1091" i="105" s="1"/>
  <c r="C1091" i="105"/>
  <c r="F1091" i="105" s="1"/>
  <c r="D1090" i="105"/>
  <c r="H1090" i="105" s="1"/>
  <c r="C1090" i="105"/>
  <c r="F1090" i="105" s="1"/>
  <c r="D1089" i="105"/>
  <c r="H1089" i="105" s="1"/>
  <c r="C1089" i="105"/>
  <c r="F1089" i="105" s="1"/>
  <c r="D1088" i="105"/>
  <c r="H1088" i="105" s="1"/>
  <c r="C1088" i="105"/>
  <c r="F1088" i="105" s="1"/>
  <c r="D1087" i="105"/>
  <c r="H1087" i="105" s="1"/>
  <c r="C1087" i="105"/>
  <c r="F1087" i="105" s="1"/>
  <c r="D1086" i="105"/>
  <c r="H1086" i="105" s="1"/>
  <c r="C1086" i="105"/>
  <c r="F1086" i="105" s="1"/>
  <c r="U1086" i="105" s="1"/>
  <c r="U1085" i="105"/>
  <c r="D1085" i="105"/>
  <c r="C1085" i="105"/>
  <c r="U1084" i="105"/>
  <c r="D1084" i="105"/>
  <c r="C1084" i="105"/>
  <c r="U1083" i="105"/>
  <c r="D1083" i="105"/>
  <c r="C1083" i="105"/>
  <c r="U1082" i="105"/>
  <c r="D1082" i="105"/>
  <c r="C1082" i="105"/>
  <c r="D1081" i="105"/>
  <c r="C1081" i="105"/>
  <c r="D1080" i="105"/>
  <c r="H1080" i="105" s="1"/>
  <c r="C1080" i="105"/>
  <c r="F1080" i="105" s="1"/>
  <c r="D1079" i="105"/>
  <c r="H1079" i="105" s="1"/>
  <c r="C1079" i="105"/>
  <c r="F1079" i="105" s="1"/>
  <c r="U1079" i="105" s="1"/>
  <c r="D1078" i="105"/>
  <c r="H1078" i="105" s="1"/>
  <c r="C1078" i="105"/>
  <c r="F1078" i="105" s="1"/>
  <c r="U1078" i="105" s="1"/>
  <c r="D1077" i="105"/>
  <c r="H1077" i="105" s="1"/>
  <c r="C1077" i="105"/>
  <c r="F1077" i="105" s="1"/>
  <c r="D1076" i="105"/>
  <c r="H1076" i="105" s="1"/>
  <c r="C1076" i="105"/>
  <c r="F1076" i="105" s="1"/>
  <c r="U1076" i="105" s="1"/>
  <c r="D1075" i="105"/>
  <c r="H1075" i="105" s="1"/>
  <c r="C1075" i="105"/>
  <c r="F1075" i="105" s="1"/>
  <c r="D1074" i="105"/>
  <c r="H1074" i="105" s="1"/>
  <c r="C1074" i="105"/>
  <c r="F1074" i="105" s="1"/>
  <c r="U1074" i="105" s="1"/>
  <c r="U1073" i="105"/>
  <c r="D1073" i="105"/>
  <c r="C1073" i="105"/>
  <c r="D1072" i="105"/>
  <c r="C1072" i="105"/>
  <c r="U1054" i="105"/>
  <c r="D1054" i="105"/>
  <c r="C1054" i="105"/>
  <c r="U1053" i="105"/>
  <c r="D1053" i="105"/>
  <c r="C1053" i="105"/>
  <c r="U1052" i="105"/>
  <c r="D1052" i="105"/>
  <c r="C1052" i="105"/>
  <c r="U1051" i="105"/>
  <c r="D1051" i="105"/>
  <c r="C1051" i="105"/>
  <c r="U1050" i="105"/>
  <c r="D1050" i="105"/>
  <c r="C1050" i="105"/>
  <c r="U1049" i="105"/>
  <c r="D1049" i="105"/>
  <c r="C1049" i="105"/>
  <c r="U1048" i="105"/>
  <c r="D1048" i="105"/>
  <c r="C1048" i="105"/>
  <c r="U1047" i="105"/>
  <c r="D1047" i="105"/>
  <c r="C1047" i="105"/>
  <c r="U1046" i="105"/>
  <c r="D1046" i="105"/>
  <c r="C1046" i="105"/>
  <c r="U1045" i="105"/>
  <c r="D1045" i="105"/>
  <c r="C1045" i="105"/>
  <c r="U1044" i="105"/>
  <c r="D1044" i="105"/>
  <c r="C1044" i="105"/>
  <c r="U1043" i="105"/>
  <c r="D1043" i="105"/>
  <c r="C1043" i="105"/>
  <c r="U1042" i="105"/>
  <c r="D1042" i="105"/>
  <c r="C1042" i="105"/>
  <c r="D1041" i="105"/>
  <c r="C1041" i="105"/>
  <c r="D1040" i="105"/>
  <c r="H1040" i="105" s="1"/>
  <c r="C1040" i="105"/>
  <c r="F1040" i="105" s="1"/>
  <c r="U1039" i="105"/>
  <c r="D1039" i="105"/>
  <c r="C1039" i="105"/>
  <c r="U1038" i="105"/>
  <c r="D1038" i="105"/>
  <c r="C1038" i="105"/>
  <c r="U1037" i="105"/>
  <c r="D1037" i="105"/>
  <c r="C1037" i="105"/>
  <c r="U1036" i="105"/>
  <c r="D1036" i="105"/>
  <c r="C1036" i="105"/>
  <c r="D1035" i="105"/>
  <c r="C1035" i="105"/>
  <c r="D1034" i="105"/>
  <c r="H1034" i="105" s="1"/>
  <c r="C1034" i="105"/>
  <c r="F1034" i="105" s="1"/>
  <c r="U1026" i="105"/>
  <c r="D1026" i="105"/>
  <c r="C1026" i="105"/>
  <c r="U1025" i="105"/>
  <c r="D1025" i="105"/>
  <c r="C1025" i="105"/>
  <c r="U1024" i="105"/>
  <c r="D1024" i="105"/>
  <c r="C1024" i="105"/>
  <c r="U1023" i="105"/>
  <c r="D1023" i="105"/>
  <c r="C1023" i="105"/>
  <c r="D1022" i="105"/>
  <c r="C1022" i="105"/>
  <c r="U1021" i="105"/>
  <c r="D1021" i="105"/>
  <c r="C1021" i="105"/>
  <c r="U1020" i="105"/>
  <c r="D1020" i="105"/>
  <c r="C1020" i="105"/>
  <c r="U1019" i="105"/>
  <c r="D1019" i="105"/>
  <c r="C1019" i="105"/>
  <c r="U1018" i="105"/>
  <c r="D1018" i="105"/>
  <c r="C1018" i="105"/>
  <c r="U1017" i="105"/>
  <c r="D1017" i="105"/>
  <c r="C1017" i="105"/>
  <c r="U1016" i="105"/>
  <c r="D1016" i="105"/>
  <c r="C1016" i="105"/>
  <c r="U1015" i="105"/>
  <c r="D1015" i="105"/>
  <c r="C1015" i="105"/>
  <c r="U1014" i="105"/>
  <c r="D1014" i="105"/>
  <c r="C1014" i="105"/>
  <c r="U1013" i="105"/>
  <c r="D1013" i="105"/>
  <c r="C1013" i="105"/>
  <c r="U1012" i="105"/>
  <c r="D1012" i="105"/>
  <c r="C1012" i="105"/>
  <c r="U1011" i="105"/>
  <c r="D1011" i="105"/>
  <c r="C1011" i="105"/>
  <c r="D1010" i="105"/>
  <c r="C1010" i="105"/>
  <c r="U1009" i="105"/>
  <c r="D1009" i="105"/>
  <c r="C1009" i="105"/>
  <c r="U1008" i="105"/>
  <c r="D1008" i="105"/>
  <c r="C1008" i="105"/>
  <c r="U1007" i="105"/>
  <c r="D1007" i="105"/>
  <c r="C1007" i="105"/>
  <c r="U1006" i="105"/>
  <c r="D1006" i="105"/>
  <c r="C1006" i="105"/>
  <c r="D1005" i="105"/>
  <c r="C1005" i="105"/>
  <c r="U1002" i="105"/>
  <c r="D1002" i="105"/>
  <c r="C1002" i="105"/>
  <c r="U1001" i="105"/>
  <c r="D1001" i="105"/>
  <c r="C1001" i="105"/>
  <c r="U1000" i="105"/>
  <c r="D1000" i="105"/>
  <c r="C1000" i="105"/>
  <c r="U999" i="105"/>
  <c r="D999" i="105"/>
  <c r="C999" i="105"/>
  <c r="D998" i="105"/>
  <c r="C998" i="105"/>
  <c r="U997" i="105"/>
  <c r="D997" i="105"/>
  <c r="C997" i="105"/>
  <c r="U996" i="105"/>
  <c r="D996" i="105"/>
  <c r="C996" i="105"/>
  <c r="U995" i="105"/>
  <c r="D995" i="105"/>
  <c r="C995" i="105"/>
  <c r="U994" i="105"/>
  <c r="D994" i="105"/>
  <c r="C994" i="105"/>
  <c r="U993" i="105"/>
  <c r="D993" i="105"/>
  <c r="C993" i="105"/>
  <c r="U992" i="105"/>
  <c r="D992" i="105"/>
  <c r="C992" i="105"/>
  <c r="U991" i="105"/>
  <c r="D991" i="105"/>
  <c r="C991" i="105"/>
  <c r="U990" i="105"/>
  <c r="D990" i="105"/>
  <c r="C990" i="105"/>
  <c r="U989" i="105"/>
  <c r="D989" i="105"/>
  <c r="C989" i="105"/>
  <c r="U988" i="105"/>
  <c r="D988" i="105"/>
  <c r="C988" i="105"/>
  <c r="U987" i="105"/>
  <c r="D987" i="105"/>
  <c r="C987" i="105"/>
  <c r="D986" i="105"/>
  <c r="C986" i="105"/>
  <c r="U985" i="105"/>
  <c r="D985" i="105"/>
  <c r="C985" i="105"/>
  <c r="D984" i="105"/>
  <c r="C984" i="105"/>
  <c r="U983" i="105"/>
  <c r="D983" i="105"/>
  <c r="C983" i="105"/>
  <c r="D982" i="105"/>
  <c r="C982" i="105"/>
  <c r="U979" i="105"/>
  <c r="D979" i="105"/>
  <c r="C979" i="105"/>
  <c r="U978" i="105"/>
  <c r="D978" i="105"/>
  <c r="C978" i="105"/>
  <c r="U977" i="105"/>
  <c r="D977" i="105"/>
  <c r="C977" i="105"/>
  <c r="U976" i="105"/>
  <c r="D976" i="105"/>
  <c r="C976" i="105"/>
  <c r="D975" i="105"/>
  <c r="C975" i="105"/>
  <c r="U974" i="105"/>
  <c r="D974" i="105"/>
  <c r="C974" i="105"/>
  <c r="U973" i="105"/>
  <c r="D973" i="105"/>
  <c r="C973" i="105"/>
  <c r="U972" i="105"/>
  <c r="D972" i="105"/>
  <c r="C972" i="105"/>
  <c r="U971" i="105"/>
  <c r="D971" i="105"/>
  <c r="C971" i="105"/>
  <c r="U970" i="105"/>
  <c r="D970" i="105"/>
  <c r="C970" i="105"/>
  <c r="U969" i="105"/>
  <c r="D969" i="105"/>
  <c r="C969" i="105"/>
  <c r="U968" i="105"/>
  <c r="D968" i="105"/>
  <c r="C968" i="105"/>
  <c r="U967" i="105"/>
  <c r="D967" i="105"/>
  <c r="C967" i="105"/>
  <c r="U966" i="105"/>
  <c r="D966" i="105"/>
  <c r="C966" i="105"/>
  <c r="U965" i="105"/>
  <c r="D965" i="105"/>
  <c r="C965" i="105"/>
  <c r="U964" i="105"/>
  <c r="D964" i="105"/>
  <c r="C964" i="105"/>
  <c r="U963" i="105"/>
  <c r="D963" i="105"/>
  <c r="C963" i="105"/>
  <c r="D962" i="105"/>
  <c r="C962" i="105"/>
  <c r="U961" i="105"/>
  <c r="D961" i="105"/>
  <c r="C961" i="105"/>
  <c r="U960" i="105"/>
  <c r="D960" i="105"/>
  <c r="C960" i="105"/>
  <c r="U959" i="105"/>
  <c r="D959" i="105"/>
  <c r="C959" i="105"/>
  <c r="U958" i="105"/>
  <c r="D958" i="105"/>
  <c r="C958" i="105"/>
  <c r="U957" i="105"/>
  <c r="D957" i="105"/>
  <c r="C957" i="105"/>
  <c r="U956" i="105"/>
  <c r="D956" i="105"/>
  <c r="C956" i="105"/>
  <c r="U955" i="105"/>
  <c r="D955" i="105"/>
  <c r="C955" i="105"/>
  <c r="U954" i="105"/>
  <c r="D954" i="105"/>
  <c r="C954" i="105"/>
  <c r="U953" i="105"/>
  <c r="D953" i="105"/>
  <c r="C953" i="105"/>
  <c r="U952" i="105"/>
  <c r="D952" i="105"/>
  <c r="C952" i="105"/>
  <c r="U951" i="105"/>
  <c r="D951" i="105"/>
  <c r="C951" i="105"/>
  <c r="U950" i="105"/>
  <c r="D950" i="105"/>
  <c r="C950" i="105"/>
  <c r="D949" i="105"/>
  <c r="C949" i="105"/>
  <c r="U946" i="105"/>
  <c r="D946" i="105"/>
  <c r="C946" i="105"/>
  <c r="U945" i="105"/>
  <c r="D945" i="105"/>
  <c r="C945" i="105"/>
  <c r="U944" i="105"/>
  <c r="D944" i="105"/>
  <c r="C944" i="105"/>
  <c r="U943" i="105"/>
  <c r="D943" i="105"/>
  <c r="C943" i="105"/>
  <c r="D942" i="105"/>
  <c r="C942" i="105"/>
  <c r="U941" i="105"/>
  <c r="D941" i="105"/>
  <c r="C941" i="105"/>
  <c r="U940" i="105"/>
  <c r="D940" i="105"/>
  <c r="C940" i="105"/>
  <c r="U939" i="105"/>
  <c r="D939" i="105"/>
  <c r="C939" i="105"/>
  <c r="U938" i="105"/>
  <c r="D938" i="105"/>
  <c r="C938" i="105"/>
  <c r="U937" i="105"/>
  <c r="D937" i="105"/>
  <c r="C937" i="105"/>
  <c r="U936" i="105"/>
  <c r="D936" i="105"/>
  <c r="C936" i="105"/>
  <c r="U935" i="105"/>
  <c r="D935" i="105"/>
  <c r="C935" i="105"/>
  <c r="U934" i="105"/>
  <c r="D934" i="105"/>
  <c r="C934" i="105"/>
  <c r="U933" i="105"/>
  <c r="D933" i="105"/>
  <c r="C933" i="105"/>
  <c r="U932" i="105"/>
  <c r="D932" i="105"/>
  <c r="C932" i="105"/>
  <c r="U931" i="105"/>
  <c r="D931" i="105"/>
  <c r="C931" i="105"/>
  <c r="D930" i="105"/>
  <c r="C930" i="105"/>
  <c r="U929" i="105"/>
  <c r="D929" i="105"/>
  <c r="C929" i="105"/>
  <c r="U928" i="105"/>
  <c r="D928" i="105"/>
  <c r="C928" i="105"/>
  <c r="D927" i="105"/>
  <c r="C927" i="105"/>
  <c r="U924" i="105"/>
  <c r="D924" i="105"/>
  <c r="C924" i="105"/>
  <c r="U923" i="105"/>
  <c r="D923" i="105"/>
  <c r="C923" i="105"/>
  <c r="U922" i="105"/>
  <c r="D922" i="105"/>
  <c r="C922" i="105"/>
  <c r="U921" i="105"/>
  <c r="D921" i="105"/>
  <c r="C921" i="105"/>
  <c r="D920" i="105"/>
  <c r="C920" i="105"/>
  <c r="U919" i="105"/>
  <c r="D919" i="105"/>
  <c r="C919" i="105"/>
  <c r="U918" i="105"/>
  <c r="D918" i="105"/>
  <c r="C918" i="105"/>
  <c r="U917" i="105"/>
  <c r="D917" i="105"/>
  <c r="C917" i="105"/>
  <c r="U916" i="105"/>
  <c r="D916" i="105"/>
  <c r="C916" i="105"/>
  <c r="U915" i="105"/>
  <c r="D915" i="105"/>
  <c r="C915" i="105"/>
  <c r="U914" i="105"/>
  <c r="D914" i="105"/>
  <c r="C914" i="105"/>
  <c r="U913" i="105"/>
  <c r="D913" i="105"/>
  <c r="C913" i="105"/>
  <c r="U912" i="105"/>
  <c r="D912" i="105"/>
  <c r="C912" i="105"/>
  <c r="U911" i="105"/>
  <c r="D911" i="105"/>
  <c r="C911" i="105"/>
  <c r="U910" i="105"/>
  <c r="D910" i="105"/>
  <c r="C910" i="105"/>
  <c r="U909" i="105"/>
  <c r="D909" i="105"/>
  <c r="C909" i="105"/>
  <c r="D908" i="105"/>
  <c r="C908" i="105"/>
  <c r="U907" i="105"/>
  <c r="D907" i="105"/>
  <c r="C907" i="105"/>
  <c r="U906" i="105"/>
  <c r="D906" i="105"/>
  <c r="C906" i="105"/>
  <c r="U905" i="105"/>
  <c r="D905" i="105"/>
  <c r="C905" i="105"/>
  <c r="U904" i="105"/>
  <c r="D904" i="105"/>
  <c r="C904" i="105"/>
  <c r="D903" i="105"/>
  <c r="C903" i="105"/>
  <c r="U900" i="105"/>
  <c r="D900" i="105"/>
  <c r="C900" i="105"/>
  <c r="U899" i="105"/>
  <c r="D899" i="105"/>
  <c r="C899" i="105"/>
  <c r="U898" i="105"/>
  <c r="D898" i="105"/>
  <c r="C898" i="105"/>
  <c r="U897" i="105"/>
  <c r="D897" i="105"/>
  <c r="C897" i="105"/>
  <c r="D896" i="105"/>
  <c r="C896" i="105"/>
  <c r="U895" i="105"/>
  <c r="D895" i="105"/>
  <c r="C895" i="105"/>
  <c r="U894" i="105"/>
  <c r="D894" i="105"/>
  <c r="C894" i="105"/>
  <c r="U893" i="105"/>
  <c r="D893" i="105"/>
  <c r="C893" i="105"/>
  <c r="U892" i="105"/>
  <c r="D892" i="105"/>
  <c r="C892" i="105"/>
  <c r="U891" i="105"/>
  <c r="D891" i="105"/>
  <c r="C891" i="105"/>
  <c r="U890" i="105"/>
  <c r="D890" i="105"/>
  <c r="C890" i="105"/>
  <c r="U889" i="105"/>
  <c r="D889" i="105"/>
  <c r="C889" i="105"/>
  <c r="U888" i="105"/>
  <c r="D888" i="105"/>
  <c r="C888" i="105"/>
  <c r="U887" i="105"/>
  <c r="D887" i="105"/>
  <c r="C887" i="105"/>
  <c r="U886" i="105"/>
  <c r="D886" i="105"/>
  <c r="C886" i="105"/>
  <c r="U885" i="105"/>
  <c r="D885" i="105"/>
  <c r="C885" i="105"/>
  <c r="U884" i="105"/>
  <c r="D884" i="105"/>
  <c r="C884" i="105"/>
  <c r="D883" i="105"/>
  <c r="C883" i="105"/>
  <c r="D882" i="105"/>
  <c r="C882" i="105"/>
  <c r="D874" i="105"/>
  <c r="H874" i="105" s="1"/>
  <c r="C874" i="105"/>
  <c r="F874" i="105" s="1"/>
  <c r="D873" i="105"/>
  <c r="H873" i="105" s="1"/>
  <c r="C873" i="105"/>
  <c r="F873" i="105" s="1"/>
  <c r="D872" i="105"/>
  <c r="H872" i="105" s="1"/>
  <c r="C872" i="105"/>
  <c r="F872" i="105" s="1"/>
  <c r="U865" i="105"/>
  <c r="D865" i="105"/>
  <c r="C865" i="105"/>
  <c r="U864" i="105"/>
  <c r="D864" i="105"/>
  <c r="C864" i="105"/>
  <c r="U863" i="105"/>
  <c r="D863" i="105"/>
  <c r="C863" i="105"/>
  <c r="U862" i="105"/>
  <c r="D862" i="105"/>
  <c r="C862" i="105"/>
  <c r="U861" i="105"/>
  <c r="D861" i="105"/>
  <c r="C861" i="105"/>
  <c r="U860" i="105"/>
  <c r="D860" i="105"/>
  <c r="C860" i="105"/>
  <c r="U859" i="105"/>
  <c r="D859" i="105"/>
  <c r="C859" i="105"/>
  <c r="U858" i="105"/>
  <c r="D858" i="105"/>
  <c r="C858" i="105"/>
  <c r="U857" i="105"/>
  <c r="D857" i="105"/>
  <c r="C857" i="105"/>
  <c r="D856" i="105"/>
  <c r="C856" i="105"/>
  <c r="U855" i="105"/>
  <c r="D855" i="105"/>
  <c r="C855" i="105"/>
  <c r="U854" i="105"/>
  <c r="D854" i="105"/>
  <c r="C854" i="105"/>
  <c r="U853" i="105"/>
  <c r="D853" i="105"/>
  <c r="C853" i="105"/>
  <c r="U852" i="105"/>
  <c r="D852" i="105"/>
  <c r="C852" i="105"/>
  <c r="U851" i="105"/>
  <c r="D851" i="105"/>
  <c r="C851" i="105"/>
  <c r="U850" i="105"/>
  <c r="D850" i="105"/>
  <c r="C850" i="105"/>
  <c r="U849" i="105"/>
  <c r="D849" i="105"/>
  <c r="C849" i="105"/>
  <c r="U848" i="105"/>
  <c r="D848" i="105"/>
  <c r="C848" i="105"/>
  <c r="U847" i="105"/>
  <c r="D847" i="105"/>
  <c r="C847" i="105"/>
  <c r="U846" i="105"/>
  <c r="D846" i="105"/>
  <c r="C846" i="105"/>
  <c r="U845" i="105"/>
  <c r="D845" i="105"/>
  <c r="C845" i="105"/>
  <c r="U844" i="105"/>
  <c r="D844" i="105"/>
  <c r="C844" i="105"/>
  <c r="D843" i="105"/>
  <c r="C843" i="105"/>
  <c r="U842" i="105"/>
  <c r="D842" i="105"/>
  <c r="C842" i="105"/>
  <c r="U841" i="105"/>
  <c r="D841" i="105"/>
  <c r="C841" i="105"/>
  <c r="U840" i="105"/>
  <c r="D840" i="105"/>
  <c r="C840" i="105"/>
  <c r="U839" i="105"/>
  <c r="D839" i="105"/>
  <c r="C839" i="105"/>
  <c r="U838" i="105"/>
  <c r="D838" i="105"/>
  <c r="C838" i="105"/>
  <c r="U837" i="105"/>
  <c r="D837" i="105"/>
  <c r="C837" i="105"/>
  <c r="U836" i="105"/>
  <c r="D836" i="105"/>
  <c r="C836" i="105"/>
  <c r="U835" i="105"/>
  <c r="D835" i="105"/>
  <c r="C835" i="105"/>
  <c r="U834" i="105"/>
  <c r="D834" i="105"/>
  <c r="C834" i="105"/>
  <c r="U833" i="105"/>
  <c r="D833" i="105"/>
  <c r="C833" i="105"/>
  <c r="U832" i="105"/>
  <c r="D832" i="105"/>
  <c r="C832" i="105"/>
  <c r="U831" i="105"/>
  <c r="D831" i="105"/>
  <c r="C831" i="105"/>
  <c r="U830" i="105"/>
  <c r="D830" i="105"/>
  <c r="C830" i="105"/>
  <c r="U829" i="105"/>
  <c r="D829" i="105"/>
  <c r="C829" i="105"/>
  <c r="U828" i="105"/>
  <c r="D828" i="105"/>
  <c r="C828" i="105"/>
  <c r="U827" i="105"/>
  <c r="D827" i="105"/>
  <c r="C827" i="105"/>
  <c r="U826" i="105"/>
  <c r="D826" i="105"/>
  <c r="C826" i="105"/>
  <c r="U825" i="105"/>
  <c r="D825" i="105"/>
  <c r="C825" i="105"/>
  <c r="U824" i="105"/>
  <c r="D824" i="105"/>
  <c r="C824" i="105"/>
  <c r="U823" i="105"/>
  <c r="D823" i="105"/>
  <c r="C823" i="105"/>
  <c r="U822" i="105"/>
  <c r="D822" i="105"/>
  <c r="C822" i="105"/>
  <c r="U821" i="105"/>
  <c r="D821" i="105"/>
  <c r="C821" i="105"/>
  <c r="U820" i="105"/>
  <c r="D820" i="105"/>
  <c r="C820" i="105"/>
  <c r="U819" i="105"/>
  <c r="D819" i="105"/>
  <c r="C819" i="105"/>
  <c r="U818" i="105"/>
  <c r="D818" i="105"/>
  <c r="C818" i="105"/>
  <c r="U817" i="105"/>
  <c r="D817" i="105"/>
  <c r="C817" i="105"/>
  <c r="U816" i="105"/>
  <c r="D816" i="105"/>
  <c r="C816" i="105"/>
  <c r="U815" i="105"/>
  <c r="D815" i="105"/>
  <c r="C815" i="105"/>
  <c r="U814" i="105"/>
  <c r="D814" i="105"/>
  <c r="C814" i="105"/>
  <c r="U813" i="105"/>
  <c r="D813" i="105"/>
  <c r="C813" i="105"/>
  <c r="U812" i="105"/>
  <c r="D812" i="105"/>
  <c r="C812" i="105"/>
  <c r="U811" i="105"/>
  <c r="D811" i="105"/>
  <c r="C811" i="105"/>
  <c r="U810" i="105"/>
  <c r="D810" i="105"/>
  <c r="C810" i="105"/>
  <c r="U809" i="105"/>
  <c r="D809" i="105"/>
  <c r="C809" i="105"/>
  <c r="U808" i="105"/>
  <c r="D808" i="105"/>
  <c r="C808" i="105"/>
  <c r="U807" i="105"/>
  <c r="D807" i="105"/>
  <c r="C807" i="105"/>
  <c r="D806" i="105"/>
  <c r="C806" i="105"/>
  <c r="U805" i="105"/>
  <c r="D805" i="105"/>
  <c r="C805" i="105"/>
  <c r="D804" i="105"/>
  <c r="C804" i="105"/>
  <c r="U803" i="105"/>
  <c r="D803" i="105"/>
  <c r="C803" i="105"/>
  <c r="U802" i="105"/>
  <c r="D802" i="105"/>
  <c r="C802" i="105"/>
  <c r="U801" i="105"/>
  <c r="D801" i="105"/>
  <c r="C801" i="105"/>
  <c r="U800" i="105"/>
  <c r="D800" i="105"/>
  <c r="C800" i="105"/>
  <c r="U799" i="105"/>
  <c r="D799" i="105"/>
  <c r="C799" i="105"/>
  <c r="U798" i="105"/>
  <c r="D798" i="105"/>
  <c r="C798" i="105"/>
  <c r="U797" i="105"/>
  <c r="D797" i="105"/>
  <c r="C797" i="105"/>
  <c r="U796" i="105"/>
  <c r="D796" i="105"/>
  <c r="C796" i="105"/>
  <c r="U795" i="105"/>
  <c r="D795" i="105"/>
  <c r="C795" i="105"/>
  <c r="D794" i="105"/>
  <c r="C794" i="105"/>
  <c r="D782" i="105"/>
  <c r="H782" i="105" s="1"/>
  <c r="C782" i="105"/>
  <c r="F782" i="105" s="1"/>
  <c r="D781" i="105"/>
  <c r="H781" i="105" s="1"/>
  <c r="C781" i="105"/>
  <c r="F781" i="105" s="1"/>
  <c r="U781" i="105" s="1"/>
  <c r="D780" i="105"/>
  <c r="C780" i="105"/>
  <c r="D779" i="105"/>
  <c r="C779" i="105"/>
  <c r="D778" i="105"/>
  <c r="H778" i="105" s="1"/>
  <c r="C778" i="105"/>
  <c r="F778" i="105" s="1"/>
  <c r="D777" i="105"/>
  <c r="C777" i="105"/>
  <c r="U770" i="105"/>
  <c r="D770" i="105"/>
  <c r="C770" i="105"/>
  <c r="U769" i="105"/>
  <c r="D769" i="105"/>
  <c r="C769" i="105"/>
  <c r="D768" i="105"/>
  <c r="C768" i="105"/>
  <c r="U767" i="105"/>
  <c r="D767" i="105"/>
  <c r="C767" i="105"/>
  <c r="U766" i="105"/>
  <c r="D766" i="105"/>
  <c r="C766" i="105"/>
  <c r="U765" i="105"/>
  <c r="D765" i="105"/>
  <c r="C765" i="105"/>
  <c r="U764" i="105"/>
  <c r="D764" i="105"/>
  <c r="C764" i="105"/>
  <c r="U763" i="105"/>
  <c r="D763" i="105"/>
  <c r="C763" i="105"/>
  <c r="U762" i="105"/>
  <c r="D762" i="105"/>
  <c r="C762" i="105"/>
  <c r="U761" i="105"/>
  <c r="D761" i="105"/>
  <c r="C761" i="105"/>
  <c r="U760" i="105"/>
  <c r="D760" i="105"/>
  <c r="C760" i="105"/>
  <c r="U759" i="105"/>
  <c r="D759" i="105"/>
  <c r="C759" i="105"/>
  <c r="U758" i="105"/>
  <c r="D758" i="105"/>
  <c r="C758" i="105"/>
  <c r="U757" i="105"/>
  <c r="D757" i="105"/>
  <c r="C757" i="105"/>
  <c r="D756" i="105"/>
  <c r="C756" i="105"/>
  <c r="D748" i="105"/>
  <c r="H748" i="105" s="1"/>
  <c r="H749" i="105" s="1"/>
  <c r="C748" i="105"/>
  <c r="F748" i="105" s="1"/>
  <c r="F749" i="105" s="1"/>
  <c r="D745" i="105"/>
  <c r="H745" i="105" s="1"/>
  <c r="C745" i="105"/>
  <c r="F745" i="105" s="1"/>
  <c r="D744" i="105"/>
  <c r="H744" i="105" s="1"/>
  <c r="C744" i="105"/>
  <c r="F744" i="105" s="1"/>
  <c r="U744" i="105" s="1"/>
  <c r="D743" i="105"/>
  <c r="H743" i="105" s="1"/>
  <c r="C743" i="105"/>
  <c r="F743" i="105" s="1"/>
  <c r="D742" i="105"/>
  <c r="H742" i="105" s="1"/>
  <c r="C742" i="105"/>
  <c r="F742" i="105" s="1"/>
  <c r="U742" i="105" s="1"/>
  <c r="D741" i="105"/>
  <c r="H741" i="105" s="1"/>
  <c r="C741" i="105"/>
  <c r="F741" i="105" s="1"/>
  <c r="D740" i="105"/>
  <c r="H740" i="105" s="1"/>
  <c r="C740" i="105"/>
  <c r="F740" i="105" s="1"/>
  <c r="U740" i="105" s="1"/>
  <c r="D739" i="105"/>
  <c r="H739" i="105" s="1"/>
  <c r="C739" i="105"/>
  <c r="F739" i="105" s="1"/>
  <c r="U739" i="105" s="1"/>
  <c r="D738" i="105"/>
  <c r="H738" i="105" s="1"/>
  <c r="C738" i="105"/>
  <c r="F738" i="105" s="1"/>
  <c r="D735" i="105"/>
  <c r="H735" i="105" s="1"/>
  <c r="C735" i="105"/>
  <c r="F735" i="105" s="1"/>
  <c r="F736" i="105" s="1"/>
  <c r="I733" i="105"/>
  <c r="D732" i="105"/>
  <c r="H732" i="105" s="1"/>
  <c r="C732" i="105"/>
  <c r="F732" i="105" s="1"/>
  <c r="D731" i="105"/>
  <c r="H731" i="105" s="1"/>
  <c r="C731" i="105"/>
  <c r="F731" i="105" s="1"/>
  <c r="U731" i="105" s="1"/>
  <c r="D730" i="105"/>
  <c r="H730" i="105" s="1"/>
  <c r="C730" i="105"/>
  <c r="F730" i="105" s="1"/>
  <c r="U730" i="105" s="1"/>
  <c r="D729" i="105"/>
  <c r="H729" i="105" s="1"/>
  <c r="C729" i="105"/>
  <c r="F729" i="105" s="1"/>
  <c r="U729" i="105" s="1"/>
  <c r="D728" i="105"/>
  <c r="H728" i="105" s="1"/>
  <c r="C728" i="105"/>
  <c r="F728" i="105" s="1"/>
  <c r="D727" i="105"/>
  <c r="H727" i="105" s="1"/>
  <c r="C727" i="105"/>
  <c r="F727" i="105" s="1"/>
  <c r="U727" i="105" s="1"/>
  <c r="D726" i="105"/>
  <c r="H726" i="105" s="1"/>
  <c r="C726" i="105"/>
  <c r="F726" i="105" s="1"/>
  <c r="U726" i="105" s="1"/>
  <c r="H718" i="105"/>
  <c r="F718" i="105"/>
  <c r="D718" i="105"/>
  <c r="C718" i="105"/>
  <c r="U717" i="105"/>
  <c r="D717" i="105"/>
  <c r="C717" i="105"/>
  <c r="U716" i="105"/>
  <c r="D716" i="105"/>
  <c r="C716" i="105"/>
  <c r="U715" i="105"/>
  <c r="U714" i="105"/>
  <c r="H713" i="105"/>
  <c r="H719" i="105" s="1"/>
  <c r="F713" i="105"/>
  <c r="F719" i="105" s="1"/>
  <c r="U712" i="105"/>
  <c r="U711" i="105"/>
  <c r="U710" i="105"/>
  <c r="U709" i="105"/>
  <c r="U708" i="105"/>
  <c r="U707" i="105"/>
  <c r="U706" i="105"/>
  <c r="U705" i="105"/>
  <c r="H699" i="105"/>
  <c r="F699" i="105"/>
  <c r="D699" i="105"/>
  <c r="C699" i="105"/>
  <c r="U698" i="105"/>
  <c r="U697" i="105"/>
  <c r="H679" i="105"/>
  <c r="F679" i="105"/>
  <c r="D679" i="105"/>
  <c r="C679" i="105"/>
  <c r="H678" i="105"/>
  <c r="F678" i="105"/>
  <c r="D678" i="105"/>
  <c r="C678" i="105"/>
  <c r="H677" i="105"/>
  <c r="F677" i="105"/>
  <c r="U677" i="105" s="1"/>
  <c r="D677" i="105"/>
  <c r="C677" i="105"/>
  <c r="H676" i="105"/>
  <c r="F676" i="105"/>
  <c r="U676" i="105" s="1"/>
  <c r="D676" i="105"/>
  <c r="C676" i="105"/>
  <c r="H675" i="105"/>
  <c r="F675" i="105"/>
  <c r="D675" i="105"/>
  <c r="C675" i="105"/>
  <c r="H655" i="105"/>
  <c r="F655" i="105"/>
  <c r="H637" i="105"/>
  <c r="F637" i="105"/>
  <c r="H626" i="105"/>
  <c r="F626" i="105"/>
  <c r="D606" i="105"/>
  <c r="H606" i="105" s="1"/>
  <c r="C606" i="105"/>
  <c r="F606" i="105" s="1"/>
  <c r="U605" i="105"/>
  <c r="D605" i="105"/>
  <c r="C605" i="105"/>
  <c r="D604" i="105"/>
  <c r="C604" i="105"/>
  <c r="D598" i="105"/>
  <c r="C598" i="105"/>
  <c r="U590" i="105"/>
  <c r="D590" i="105"/>
  <c r="C590" i="105"/>
  <c r="U589" i="105"/>
  <c r="D589" i="105"/>
  <c r="C589" i="105"/>
  <c r="D588" i="105"/>
  <c r="C588" i="105"/>
  <c r="D587" i="105"/>
  <c r="H587" i="105" s="1"/>
  <c r="C587" i="105"/>
  <c r="F587" i="105" s="1"/>
  <c r="D586" i="105"/>
  <c r="H586" i="105" s="1"/>
  <c r="C586" i="105"/>
  <c r="F586" i="105" s="1"/>
  <c r="U586" i="105" s="1"/>
  <c r="D585" i="105"/>
  <c r="H585" i="105" s="1"/>
  <c r="C585" i="105"/>
  <c r="F585" i="105" s="1"/>
  <c r="D584" i="105"/>
  <c r="H584" i="105" s="1"/>
  <c r="C584" i="105"/>
  <c r="F584" i="105" s="1"/>
  <c r="D583" i="105"/>
  <c r="H583" i="105" s="1"/>
  <c r="C583" i="105"/>
  <c r="F583" i="105" s="1"/>
  <c r="R577" i="105"/>
  <c r="P577" i="105"/>
  <c r="N577" i="105"/>
  <c r="J577" i="105"/>
  <c r="H577" i="105"/>
  <c r="F577" i="105"/>
  <c r="T576" i="105"/>
  <c r="L576" i="105"/>
  <c r="L575" i="105"/>
  <c r="J570" i="105"/>
  <c r="H570" i="105"/>
  <c r="F570" i="105"/>
  <c r="J563" i="105"/>
  <c r="H563" i="105"/>
  <c r="F563" i="105"/>
  <c r="D555" i="105"/>
  <c r="C555" i="105"/>
  <c r="D554" i="105"/>
  <c r="C554" i="105"/>
  <c r="K550" i="105"/>
  <c r="N549" i="105"/>
  <c r="L549" i="105"/>
  <c r="J549" i="105"/>
  <c r="N543" i="105"/>
  <c r="L543" i="105"/>
  <c r="J543" i="105"/>
  <c r="D534" i="105"/>
  <c r="C534" i="105"/>
  <c r="U533" i="105"/>
  <c r="D533" i="105"/>
  <c r="C533" i="105"/>
  <c r="U532" i="105"/>
  <c r="D532" i="105"/>
  <c r="C532" i="105"/>
  <c r="U531" i="105"/>
  <c r="D531" i="105"/>
  <c r="C531" i="105"/>
  <c r="U530" i="105"/>
  <c r="D530" i="105"/>
  <c r="C530" i="105"/>
  <c r="U529" i="105"/>
  <c r="D529" i="105"/>
  <c r="C529" i="105"/>
  <c r="U528" i="105"/>
  <c r="D528" i="105"/>
  <c r="C528" i="105"/>
  <c r="U527" i="105"/>
  <c r="D527" i="105"/>
  <c r="C527" i="105"/>
  <c r="D526" i="105"/>
  <c r="C526" i="105"/>
  <c r="H548" i="105" s="1"/>
  <c r="P548" i="105" s="1"/>
  <c r="D525" i="105"/>
  <c r="C525" i="105"/>
  <c r="H542" i="105" s="1"/>
  <c r="P542" i="105" s="1"/>
  <c r="D524" i="105"/>
  <c r="C524" i="105"/>
  <c r="D523" i="105"/>
  <c r="C523" i="105"/>
  <c r="H546" i="105" s="1"/>
  <c r="P546" i="105" s="1"/>
  <c r="D522" i="105"/>
  <c r="C522" i="105"/>
  <c r="D521" i="105"/>
  <c r="C521" i="105"/>
  <c r="H541" i="105" s="1"/>
  <c r="P541" i="105" s="1"/>
  <c r="D520" i="105"/>
  <c r="C520" i="105"/>
  <c r="H540" i="105" s="1"/>
  <c r="P540" i="105" s="1"/>
  <c r="D519" i="105"/>
  <c r="C519" i="105"/>
  <c r="H539" i="105" s="1"/>
  <c r="D515" i="105"/>
  <c r="H515" i="105" s="1"/>
  <c r="H516" i="105" s="1"/>
  <c r="C515" i="105"/>
  <c r="F515" i="105" s="1"/>
  <c r="D506" i="105"/>
  <c r="H506" i="105" s="1"/>
  <c r="C506" i="105"/>
  <c r="F506" i="105" s="1"/>
  <c r="D505" i="105"/>
  <c r="H505" i="105" s="1"/>
  <c r="C505" i="105"/>
  <c r="F505" i="105" s="1"/>
  <c r="D504" i="105"/>
  <c r="H504" i="105" s="1"/>
  <c r="C504" i="105"/>
  <c r="F504" i="105" s="1"/>
  <c r="D503" i="105"/>
  <c r="H503" i="105" s="1"/>
  <c r="C503" i="105"/>
  <c r="F503" i="105" s="1"/>
  <c r="D502" i="105"/>
  <c r="H502" i="105" s="1"/>
  <c r="C502" i="105"/>
  <c r="F502" i="105" s="1"/>
  <c r="D501" i="105"/>
  <c r="H501" i="105" s="1"/>
  <c r="C501" i="105"/>
  <c r="F501" i="105" s="1"/>
  <c r="D500" i="105"/>
  <c r="H500" i="105" s="1"/>
  <c r="C500" i="105"/>
  <c r="F500" i="105" s="1"/>
  <c r="D494" i="105"/>
  <c r="C494" i="105"/>
  <c r="U484" i="105"/>
  <c r="D484" i="105"/>
  <c r="C484" i="105"/>
  <c r="U483" i="105"/>
  <c r="D483" i="105"/>
  <c r="C483" i="105"/>
  <c r="U482" i="105"/>
  <c r="D482" i="105"/>
  <c r="C482" i="105"/>
  <c r="D481" i="105"/>
  <c r="C481" i="105"/>
  <c r="D480" i="105"/>
  <c r="H480" i="105" s="1"/>
  <c r="C480" i="105"/>
  <c r="F480" i="105" s="1"/>
  <c r="D479" i="105"/>
  <c r="H479" i="105" s="1"/>
  <c r="C479" i="105"/>
  <c r="F479" i="105" s="1"/>
  <c r="U479" i="105" s="1"/>
  <c r="U478" i="105"/>
  <c r="D478" i="105"/>
  <c r="C478" i="105"/>
  <c r="U477" i="105"/>
  <c r="D477" i="105"/>
  <c r="C477" i="105"/>
  <c r="U476" i="105"/>
  <c r="D476" i="105"/>
  <c r="C476" i="105"/>
  <c r="U475" i="105"/>
  <c r="D475" i="105"/>
  <c r="C475" i="105"/>
  <c r="U474" i="105"/>
  <c r="D474" i="105"/>
  <c r="C474" i="105"/>
  <c r="U473" i="105"/>
  <c r="D473" i="105"/>
  <c r="C473" i="105"/>
  <c r="U472" i="105"/>
  <c r="D472" i="105"/>
  <c r="C472" i="105"/>
  <c r="D471" i="105"/>
  <c r="C471" i="105"/>
  <c r="U470" i="105"/>
  <c r="D470" i="105"/>
  <c r="C470" i="105"/>
  <c r="D469" i="105"/>
  <c r="C469" i="105"/>
  <c r="D468" i="105"/>
  <c r="H468" i="105" s="1"/>
  <c r="C468" i="105"/>
  <c r="F468" i="105" s="1"/>
  <c r="D467" i="105"/>
  <c r="H467" i="105" s="1"/>
  <c r="C467" i="105"/>
  <c r="F467" i="105" s="1"/>
  <c r="L461" i="105"/>
  <c r="H461" i="105"/>
  <c r="U460" i="105"/>
  <c r="U459" i="105"/>
  <c r="U458" i="105"/>
  <c r="U457" i="105"/>
  <c r="U456" i="105"/>
  <c r="U455" i="105"/>
  <c r="U454" i="105"/>
  <c r="U453" i="105"/>
  <c r="U446" i="105"/>
  <c r="D446" i="105"/>
  <c r="C446" i="105"/>
  <c r="D445" i="105"/>
  <c r="C445" i="105"/>
  <c r="U444" i="105"/>
  <c r="D444" i="105"/>
  <c r="C444" i="105"/>
  <c r="D443" i="105"/>
  <c r="C443" i="105"/>
  <c r="U442" i="105"/>
  <c r="D442" i="105"/>
  <c r="C442" i="105"/>
  <c r="U441" i="105"/>
  <c r="D441" i="105"/>
  <c r="C441" i="105"/>
  <c r="U440" i="105"/>
  <c r="D440" i="105"/>
  <c r="C440" i="105"/>
  <c r="D439" i="105"/>
  <c r="C439" i="105"/>
  <c r="D432" i="105"/>
  <c r="H432" i="105" s="1"/>
  <c r="C432" i="105"/>
  <c r="F432" i="105" s="1"/>
  <c r="D431" i="105"/>
  <c r="H431" i="105" s="1"/>
  <c r="C431" i="105"/>
  <c r="F431" i="105" s="1"/>
  <c r="D430" i="105"/>
  <c r="H430" i="105" s="1"/>
  <c r="C430" i="105"/>
  <c r="F430" i="105" s="1"/>
  <c r="D429" i="105"/>
  <c r="H429" i="105" s="1"/>
  <c r="C429" i="105"/>
  <c r="F429" i="105" s="1"/>
  <c r="D428" i="105"/>
  <c r="H428" i="105" s="1"/>
  <c r="C428" i="105"/>
  <c r="F428" i="105" s="1"/>
  <c r="U419" i="105"/>
  <c r="D419" i="105"/>
  <c r="C419" i="105"/>
  <c r="D418" i="105"/>
  <c r="C418" i="105"/>
  <c r="D417" i="105"/>
  <c r="H417" i="105" s="1"/>
  <c r="C417" i="105"/>
  <c r="F417" i="105" s="1"/>
  <c r="D416" i="105"/>
  <c r="H416" i="105" s="1"/>
  <c r="C416" i="105"/>
  <c r="F416" i="105" s="1"/>
  <c r="U415" i="105"/>
  <c r="D415" i="105"/>
  <c r="C415" i="105"/>
  <c r="U414" i="105"/>
  <c r="D414" i="105"/>
  <c r="C414" i="105"/>
  <c r="U413" i="105"/>
  <c r="D413" i="105"/>
  <c r="C413" i="105"/>
  <c r="D412" i="105"/>
  <c r="C412" i="105"/>
  <c r="D411" i="105"/>
  <c r="H411" i="105" s="1"/>
  <c r="C411" i="105"/>
  <c r="F411" i="105" s="1"/>
  <c r="U411" i="105" s="1"/>
  <c r="D410" i="105"/>
  <c r="H410" i="105" s="1"/>
  <c r="C410" i="105"/>
  <c r="F410" i="105" s="1"/>
  <c r="U409" i="105"/>
  <c r="D409" i="105"/>
  <c r="C409" i="105"/>
  <c r="D408" i="105"/>
  <c r="C408" i="105"/>
  <c r="D407" i="105"/>
  <c r="H407" i="105" s="1"/>
  <c r="C407" i="105"/>
  <c r="F407" i="105" s="1"/>
  <c r="U406" i="105"/>
  <c r="D406" i="105"/>
  <c r="C406" i="105"/>
  <c r="U405" i="105"/>
  <c r="D405" i="105"/>
  <c r="C405" i="105"/>
  <c r="U404" i="105"/>
  <c r="D404" i="105"/>
  <c r="C404" i="105"/>
  <c r="U403" i="105"/>
  <c r="D403" i="105"/>
  <c r="C403" i="105"/>
  <c r="D402" i="105"/>
  <c r="C402" i="105"/>
  <c r="U401" i="105"/>
  <c r="D401" i="105"/>
  <c r="C401" i="105"/>
  <c r="D400" i="105"/>
  <c r="C400" i="105"/>
  <c r="D389" i="105"/>
  <c r="H389" i="105" s="1"/>
  <c r="C389" i="105"/>
  <c r="F389" i="105" s="1"/>
  <c r="D388" i="105"/>
  <c r="H388" i="105" s="1"/>
  <c r="C388" i="105"/>
  <c r="F388" i="105" s="1"/>
  <c r="D387" i="105"/>
  <c r="H387" i="105" s="1"/>
  <c r="C387" i="105"/>
  <c r="F387" i="105" s="1"/>
  <c r="D386" i="105"/>
  <c r="H386" i="105" s="1"/>
  <c r="C386" i="105"/>
  <c r="F386" i="105" s="1"/>
  <c r="D385" i="105"/>
  <c r="H385" i="105" s="1"/>
  <c r="C385" i="105"/>
  <c r="F385" i="105" s="1"/>
  <c r="D384" i="105"/>
  <c r="H384" i="105" s="1"/>
  <c r="C384" i="105"/>
  <c r="F384" i="105" s="1"/>
  <c r="D383" i="105"/>
  <c r="H383" i="105" s="1"/>
  <c r="C383" i="105"/>
  <c r="F383" i="105" s="1"/>
  <c r="U382" i="105"/>
  <c r="D376" i="105"/>
  <c r="H376" i="105" s="1"/>
  <c r="H377" i="105" s="1"/>
  <c r="C376" i="105"/>
  <c r="F376" i="105" s="1"/>
  <c r="D374" i="105"/>
  <c r="C374" i="105"/>
  <c r="U366" i="105"/>
  <c r="D366" i="105"/>
  <c r="C366" i="105"/>
  <c r="D365" i="105"/>
  <c r="C365" i="105"/>
  <c r="U364" i="105"/>
  <c r="D364" i="105"/>
  <c r="C364" i="105"/>
  <c r="D363" i="105"/>
  <c r="C363" i="105"/>
  <c r="U361" i="105"/>
  <c r="D361" i="105"/>
  <c r="C361" i="105"/>
  <c r="D360" i="105"/>
  <c r="C360" i="105"/>
  <c r="U359" i="105"/>
  <c r="D359" i="105"/>
  <c r="C359" i="105"/>
  <c r="U358" i="105"/>
  <c r="D358" i="105"/>
  <c r="C358" i="105"/>
  <c r="D357" i="105"/>
  <c r="C357" i="105"/>
  <c r="D355" i="105"/>
  <c r="H355" i="105" s="1"/>
  <c r="C355" i="105"/>
  <c r="F355" i="105" s="1"/>
  <c r="U354" i="105"/>
  <c r="D354" i="105"/>
  <c r="C354" i="105"/>
  <c r="D353" i="105"/>
  <c r="C353" i="105"/>
  <c r="U345" i="105"/>
  <c r="D345" i="105"/>
  <c r="C345" i="105"/>
  <c r="D344" i="105"/>
  <c r="C344" i="105"/>
  <c r="U343" i="105"/>
  <c r="D343" i="105"/>
  <c r="C343" i="105"/>
  <c r="D342" i="105"/>
  <c r="C342" i="105"/>
  <c r="D340" i="105"/>
  <c r="H340" i="105" s="1"/>
  <c r="C340" i="105"/>
  <c r="F340" i="105" s="1"/>
  <c r="D339" i="105"/>
  <c r="H339" i="105" s="1"/>
  <c r="C339" i="105"/>
  <c r="F339" i="105" s="1"/>
  <c r="D337" i="105"/>
  <c r="H337" i="105" s="1"/>
  <c r="C337" i="105"/>
  <c r="F337" i="105" s="1"/>
  <c r="D336" i="105"/>
  <c r="H336" i="105" s="1"/>
  <c r="C336" i="105"/>
  <c r="F336" i="105" s="1"/>
  <c r="D334" i="105"/>
  <c r="H334" i="105" s="1"/>
  <c r="C334" i="105"/>
  <c r="F334" i="105" s="1"/>
  <c r="D333" i="105"/>
  <c r="H333" i="105" s="1"/>
  <c r="C333" i="105"/>
  <c r="F333" i="105" s="1"/>
  <c r="D331" i="105"/>
  <c r="H331" i="105" s="1"/>
  <c r="C331" i="105"/>
  <c r="F331" i="105" s="1"/>
  <c r="U331" i="105" s="1"/>
  <c r="D330" i="105"/>
  <c r="H330" i="105" s="1"/>
  <c r="C330" i="105"/>
  <c r="F330" i="105" s="1"/>
  <c r="D312" i="105"/>
  <c r="H312" i="105" s="1"/>
  <c r="C312" i="105"/>
  <c r="F312" i="105" s="1"/>
  <c r="U310" i="105"/>
  <c r="D310" i="105"/>
  <c r="C310" i="105"/>
  <c r="U309" i="105"/>
  <c r="D309" i="105"/>
  <c r="C309" i="105"/>
  <c r="D308" i="105"/>
  <c r="C308" i="105"/>
  <c r="U307" i="105"/>
  <c r="D307" i="105"/>
  <c r="C307" i="105"/>
  <c r="U306" i="105"/>
  <c r="D306" i="105"/>
  <c r="C306" i="105"/>
  <c r="U305" i="105"/>
  <c r="D305" i="105"/>
  <c r="C305" i="105"/>
  <c r="D304" i="105"/>
  <c r="C304" i="105"/>
  <c r="U302" i="105"/>
  <c r="D302" i="105"/>
  <c r="C302" i="105"/>
  <c r="U301" i="105"/>
  <c r="D301" i="105"/>
  <c r="C301" i="105"/>
  <c r="U300" i="105"/>
  <c r="D300" i="105"/>
  <c r="C300" i="105"/>
  <c r="U299" i="105"/>
  <c r="D299" i="105"/>
  <c r="C299" i="105"/>
  <c r="U298" i="105"/>
  <c r="D298" i="105"/>
  <c r="C298" i="105"/>
  <c r="U297" i="105"/>
  <c r="D297" i="105"/>
  <c r="C297" i="105"/>
  <c r="U296" i="105"/>
  <c r="D296" i="105"/>
  <c r="C296" i="105"/>
  <c r="U295" i="105"/>
  <c r="D295" i="105"/>
  <c r="C295" i="105"/>
  <c r="U294" i="105"/>
  <c r="D294" i="105"/>
  <c r="C294" i="105"/>
  <c r="U293" i="105"/>
  <c r="D293" i="105"/>
  <c r="C293" i="105"/>
  <c r="U292" i="105"/>
  <c r="D292" i="105"/>
  <c r="C292" i="105"/>
  <c r="U291" i="105"/>
  <c r="D291" i="105"/>
  <c r="C291" i="105"/>
  <c r="U290" i="105"/>
  <c r="D290" i="105"/>
  <c r="C290" i="105"/>
  <c r="U289" i="105"/>
  <c r="D289" i="105"/>
  <c r="C289" i="105"/>
  <c r="U288" i="105"/>
  <c r="D288" i="105"/>
  <c r="C288" i="105"/>
  <c r="U287" i="105"/>
  <c r="D287" i="105"/>
  <c r="C287" i="105"/>
  <c r="D286" i="105"/>
  <c r="C286" i="105"/>
  <c r="U285" i="105"/>
  <c r="D285" i="105"/>
  <c r="C285" i="105"/>
  <c r="U284" i="105"/>
  <c r="D284" i="105"/>
  <c r="C284" i="105"/>
  <c r="U283" i="105"/>
  <c r="D283" i="105"/>
  <c r="C283" i="105"/>
  <c r="U282" i="105"/>
  <c r="D282" i="105"/>
  <c r="C282" i="105"/>
  <c r="U281" i="105"/>
  <c r="D281" i="105"/>
  <c r="C281" i="105"/>
  <c r="U280" i="105"/>
  <c r="D280" i="105"/>
  <c r="C280" i="105"/>
  <c r="U279" i="105"/>
  <c r="D279" i="105"/>
  <c r="C279" i="105"/>
  <c r="U278" i="105"/>
  <c r="D278" i="105"/>
  <c r="C278" i="105"/>
  <c r="U277" i="105"/>
  <c r="D277" i="105"/>
  <c r="C277" i="105"/>
  <c r="U276" i="105"/>
  <c r="D276" i="105"/>
  <c r="C276" i="105"/>
  <c r="U275" i="105"/>
  <c r="D275" i="105"/>
  <c r="C275" i="105"/>
  <c r="U274" i="105"/>
  <c r="D274" i="105"/>
  <c r="C274" i="105"/>
  <c r="U273" i="105"/>
  <c r="D273" i="105"/>
  <c r="C273" i="105"/>
  <c r="U272" i="105"/>
  <c r="D272" i="105"/>
  <c r="C272" i="105"/>
  <c r="U271" i="105"/>
  <c r="D271" i="105"/>
  <c r="C271" i="105"/>
  <c r="U270" i="105"/>
  <c r="D270" i="105"/>
  <c r="C270" i="105"/>
  <c r="U269" i="105"/>
  <c r="D269" i="105"/>
  <c r="C269" i="105"/>
  <c r="U268" i="105"/>
  <c r="D268" i="105"/>
  <c r="C268" i="105"/>
  <c r="U267" i="105"/>
  <c r="D267" i="105"/>
  <c r="C267" i="105"/>
  <c r="U266" i="105"/>
  <c r="D266" i="105"/>
  <c r="C266" i="105"/>
  <c r="U265" i="105"/>
  <c r="D265" i="105"/>
  <c r="C265" i="105"/>
  <c r="U264" i="105"/>
  <c r="D264" i="105"/>
  <c r="C264" i="105"/>
  <c r="U263" i="105"/>
  <c r="D263" i="105"/>
  <c r="C263" i="105"/>
  <c r="U262" i="105"/>
  <c r="D262" i="105"/>
  <c r="C262" i="105"/>
  <c r="U261" i="105"/>
  <c r="D261" i="105"/>
  <c r="C261" i="105"/>
  <c r="U260" i="105"/>
  <c r="D260" i="105"/>
  <c r="C260" i="105"/>
  <c r="U259" i="105"/>
  <c r="D259" i="105"/>
  <c r="C259" i="105"/>
  <c r="U258" i="105"/>
  <c r="D258" i="105"/>
  <c r="C258" i="105"/>
  <c r="U257" i="105"/>
  <c r="D257" i="105"/>
  <c r="C257" i="105"/>
  <c r="U256" i="105"/>
  <c r="D256" i="105"/>
  <c r="C256" i="105"/>
  <c r="U255" i="105"/>
  <c r="D255" i="105"/>
  <c r="C255" i="105"/>
  <c r="U254" i="105"/>
  <c r="D254" i="105"/>
  <c r="C254" i="105"/>
  <c r="D253" i="105"/>
  <c r="C253" i="105"/>
  <c r="D252" i="105"/>
  <c r="C252" i="105"/>
  <c r="U251" i="105"/>
  <c r="D251" i="105"/>
  <c r="C251" i="105"/>
  <c r="U250" i="105"/>
  <c r="D250" i="105"/>
  <c r="C250" i="105"/>
  <c r="U249" i="105"/>
  <c r="D249" i="105"/>
  <c r="C249" i="105"/>
  <c r="U248" i="105"/>
  <c r="D248" i="105"/>
  <c r="C248" i="105"/>
  <c r="D247" i="105"/>
  <c r="C247" i="105"/>
  <c r="U246" i="105"/>
  <c r="D246" i="105"/>
  <c r="C246" i="105"/>
  <c r="U245" i="105"/>
  <c r="D245" i="105"/>
  <c r="C245" i="105"/>
  <c r="U244" i="105"/>
  <c r="D244" i="105"/>
  <c r="C244" i="105"/>
  <c r="U243" i="105"/>
  <c r="D243" i="105"/>
  <c r="C243" i="105"/>
  <c r="U242" i="105"/>
  <c r="D242" i="105"/>
  <c r="C242" i="105"/>
  <c r="D241" i="105"/>
  <c r="C241" i="105"/>
  <c r="U240" i="105"/>
  <c r="D240" i="105"/>
  <c r="C240" i="105"/>
  <c r="D239" i="105"/>
  <c r="C239" i="105"/>
  <c r="U232" i="105"/>
  <c r="D232" i="105"/>
  <c r="C232" i="105"/>
  <c r="U231" i="105"/>
  <c r="D231" i="105"/>
  <c r="C231" i="105"/>
  <c r="D230" i="105"/>
  <c r="C230" i="105"/>
  <c r="D229" i="105"/>
  <c r="H229" i="105" s="1"/>
  <c r="C229" i="105"/>
  <c r="F229" i="105" s="1"/>
  <c r="U228" i="105"/>
  <c r="D228" i="105"/>
  <c r="C228" i="105"/>
  <c r="D227" i="105"/>
  <c r="C227" i="105"/>
  <c r="D226" i="105"/>
  <c r="H226" i="105" s="1"/>
  <c r="C226" i="105"/>
  <c r="F226" i="105" s="1"/>
  <c r="D220" i="105"/>
  <c r="C220" i="105"/>
  <c r="U219" i="105"/>
  <c r="D219" i="105"/>
  <c r="C219" i="105"/>
  <c r="D217" i="105"/>
  <c r="C217" i="105"/>
  <c r="D216" i="105"/>
  <c r="C216" i="105"/>
  <c r="D207" i="105"/>
  <c r="H207" i="105" s="1"/>
  <c r="C207" i="105"/>
  <c r="F207" i="105" s="1"/>
  <c r="D206" i="105"/>
  <c r="H206" i="105" s="1"/>
  <c r="C206" i="105"/>
  <c r="F206" i="105" s="1"/>
  <c r="D205" i="105"/>
  <c r="H205" i="105" s="1"/>
  <c r="C205" i="105"/>
  <c r="F205" i="105" s="1"/>
  <c r="D204" i="105"/>
  <c r="H204" i="105" s="1"/>
  <c r="C204" i="105"/>
  <c r="F204" i="105" s="1"/>
  <c r="D203" i="105"/>
  <c r="H203" i="105" s="1"/>
  <c r="C203" i="105"/>
  <c r="F203" i="105" s="1"/>
  <c r="D202" i="105"/>
  <c r="H202" i="105" s="1"/>
  <c r="C202" i="105"/>
  <c r="F202" i="105" s="1"/>
  <c r="D195" i="105"/>
  <c r="H195" i="105" s="1"/>
  <c r="H196" i="105" s="1"/>
  <c r="C195" i="105"/>
  <c r="F195" i="105" s="1"/>
  <c r="D188" i="105"/>
  <c r="H188" i="105" s="1"/>
  <c r="C188" i="105"/>
  <c r="F188" i="105" s="1"/>
  <c r="D187" i="105"/>
  <c r="H187" i="105" s="1"/>
  <c r="C187" i="105"/>
  <c r="F187" i="105" s="1"/>
  <c r="D186" i="105"/>
  <c r="H186" i="105" s="1"/>
  <c r="C186" i="105"/>
  <c r="F186" i="105" s="1"/>
  <c r="D185" i="105"/>
  <c r="H185" i="105" s="1"/>
  <c r="C185" i="105"/>
  <c r="F185" i="105" s="1"/>
  <c r="D184" i="105"/>
  <c r="H184" i="105" s="1"/>
  <c r="C184" i="105"/>
  <c r="F184" i="105" s="1"/>
  <c r="D183" i="105"/>
  <c r="H183" i="105" s="1"/>
  <c r="C183" i="105"/>
  <c r="F183" i="105" s="1"/>
  <c r="D182" i="105"/>
  <c r="H182" i="105" s="1"/>
  <c r="C182" i="105"/>
  <c r="F182" i="105" s="1"/>
  <c r="D175" i="105"/>
  <c r="H175" i="105" s="1"/>
  <c r="H176" i="105" s="1"/>
  <c r="C175" i="105"/>
  <c r="F175" i="105" s="1"/>
  <c r="J147" i="105"/>
  <c r="J146" i="105"/>
  <c r="D139" i="105"/>
  <c r="H139" i="105" s="1"/>
  <c r="C139" i="105"/>
  <c r="F139" i="105" s="1"/>
  <c r="D138" i="105"/>
  <c r="H138" i="105" s="1"/>
  <c r="C138" i="105"/>
  <c r="F138" i="105" s="1"/>
  <c r="L106" i="105"/>
  <c r="L105" i="105"/>
  <c r="D97" i="105"/>
  <c r="H97" i="105" s="1"/>
  <c r="C97" i="105"/>
  <c r="F97" i="105" s="1"/>
  <c r="U96" i="105"/>
  <c r="D96" i="105"/>
  <c r="C96" i="105"/>
  <c r="U95" i="105"/>
  <c r="D95" i="105"/>
  <c r="C95" i="105"/>
  <c r="D94" i="105"/>
  <c r="C94" i="105"/>
  <c r="D92" i="105"/>
  <c r="H92" i="105" s="1"/>
  <c r="C92" i="105"/>
  <c r="F92" i="105" s="1"/>
  <c r="D91" i="105"/>
  <c r="H91" i="105" s="1"/>
  <c r="C91" i="105"/>
  <c r="F91" i="105" s="1"/>
  <c r="D90" i="105"/>
  <c r="H90" i="105" s="1"/>
  <c r="C90" i="105"/>
  <c r="F90" i="105" s="1"/>
  <c r="U89" i="105"/>
  <c r="D89" i="105"/>
  <c r="C89" i="105"/>
  <c r="D88" i="105"/>
  <c r="C88" i="105"/>
  <c r="D87" i="105"/>
  <c r="H87" i="105" s="1"/>
  <c r="C87" i="105"/>
  <c r="F87" i="105" s="1"/>
  <c r="D86" i="105"/>
  <c r="H86" i="105" s="1"/>
  <c r="C86" i="105"/>
  <c r="F86" i="105" s="1"/>
  <c r="D85" i="105"/>
  <c r="H85" i="105" s="1"/>
  <c r="C85" i="105"/>
  <c r="F85" i="105" s="1"/>
  <c r="D84" i="105"/>
  <c r="H84" i="105" s="1"/>
  <c r="C84" i="105"/>
  <c r="F84" i="105" s="1"/>
  <c r="D83" i="105"/>
  <c r="H83" i="105" s="1"/>
  <c r="C83" i="105"/>
  <c r="F83" i="105" s="1"/>
  <c r="D60" i="105"/>
  <c r="H60" i="105" s="1"/>
  <c r="C60" i="105"/>
  <c r="F60" i="105" s="1"/>
  <c r="U58" i="105"/>
  <c r="D58" i="105"/>
  <c r="C58" i="105"/>
  <c r="U57" i="105"/>
  <c r="D57" i="105"/>
  <c r="C57" i="105"/>
  <c r="U56" i="105"/>
  <c r="D56" i="105"/>
  <c r="C56" i="105"/>
  <c r="D55" i="105"/>
  <c r="C55" i="105"/>
  <c r="U54" i="105"/>
  <c r="D54" i="105"/>
  <c r="C54" i="105"/>
  <c r="U53" i="105"/>
  <c r="D53" i="105"/>
  <c r="C53" i="105"/>
  <c r="U52" i="105"/>
  <c r="D52" i="105"/>
  <c r="C52" i="105"/>
  <c r="D51" i="105"/>
  <c r="C51" i="105"/>
  <c r="L45" i="105"/>
  <c r="L44" i="105"/>
  <c r="U37" i="105"/>
  <c r="D37" i="105"/>
  <c r="C37" i="105"/>
  <c r="U36" i="105"/>
  <c r="D36" i="105"/>
  <c r="C36" i="105"/>
  <c r="U35" i="105"/>
  <c r="D35" i="105"/>
  <c r="C35" i="105"/>
  <c r="U34" i="105"/>
  <c r="D34" i="105"/>
  <c r="C34" i="105"/>
  <c r="U33" i="105"/>
  <c r="D33" i="105"/>
  <c r="C33" i="105"/>
  <c r="U32" i="105"/>
  <c r="D32" i="105"/>
  <c r="C32" i="105"/>
  <c r="U31" i="105"/>
  <c r="D31" i="105"/>
  <c r="C31" i="105"/>
  <c r="U30" i="105"/>
  <c r="D30" i="105"/>
  <c r="C30" i="105"/>
  <c r="D29" i="105"/>
  <c r="C29" i="105"/>
  <c r="U28" i="105"/>
  <c r="D28" i="105"/>
  <c r="C28" i="105"/>
  <c r="U27" i="105"/>
  <c r="D27" i="105"/>
  <c r="C27" i="105"/>
  <c r="U26" i="105"/>
  <c r="D26" i="105"/>
  <c r="C26" i="105"/>
  <c r="U25" i="105"/>
  <c r="D25" i="105"/>
  <c r="C25" i="105"/>
  <c r="U24" i="105"/>
  <c r="D24" i="105"/>
  <c r="C24" i="105"/>
  <c r="U23" i="105"/>
  <c r="D23" i="105"/>
  <c r="C23" i="105"/>
  <c r="U22" i="105"/>
  <c r="D22" i="105"/>
  <c r="C22" i="105"/>
  <c r="D21" i="105"/>
  <c r="C21" i="105"/>
  <c r="U20" i="105"/>
  <c r="D20" i="105"/>
  <c r="C20" i="105"/>
  <c r="U19" i="105"/>
  <c r="D19" i="105"/>
  <c r="C19" i="105"/>
  <c r="D18" i="105"/>
  <c r="C18" i="105"/>
  <c r="D11" i="105"/>
  <c r="H11" i="105" s="1"/>
  <c r="C11" i="105"/>
  <c r="F11" i="105" s="1"/>
  <c r="D10" i="105"/>
  <c r="H10" i="105" s="1"/>
  <c r="C10" i="105"/>
  <c r="F10" i="105" s="1"/>
  <c r="U9" i="105"/>
  <c r="D9" i="105"/>
  <c r="C9" i="105"/>
  <c r="D8" i="105"/>
  <c r="C8" i="105"/>
  <c r="D7" i="105"/>
  <c r="H7" i="105" s="1"/>
  <c r="C7" i="105"/>
  <c r="F7" i="105" s="1"/>
  <c r="U94" i="106" l="1"/>
  <c r="F38" i="106"/>
  <c r="H1136" i="106"/>
  <c r="F393" i="106"/>
  <c r="H822" i="106"/>
  <c r="H1206" i="106"/>
  <c r="U854" i="106"/>
  <c r="U15" i="106"/>
  <c r="H393" i="106"/>
  <c r="H322" i="106"/>
  <c r="U42" i="106"/>
  <c r="U933" i="106"/>
  <c r="U878" i="106"/>
  <c r="H985" i="106"/>
  <c r="U554" i="106"/>
  <c r="U564" i="106"/>
  <c r="U565" i="106"/>
  <c r="U553" i="106"/>
  <c r="U569" i="106"/>
  <c r="U555" i="106"/>
  <c r="F1136" i="106"/>
  <c r="F938" i="106"/>
  <c r="F986" i="106" s="1"/>
  <c r="U837" i="106" s="1"/>
  <c r="U391" i="106"/>
  <c r="U97" i="106"/>
  <c r="U44" i="106"/>
  <c r="U561" i="106"/>
  <c r="H498" i="106"/>
  <c r="H507" i="106" s="1"/>
  <c r="F98" i="106"/>
  <c r="U98" i="106" s="1"/>
  <c r="H343" i="106"/>
  <c r="H905" i="106"/>
  <c r="U905" i="106" s="1"/>
  <c r="H859" i="106"/>
  <c r="U859" i="106" s="1"/>
  <c r="F985" i="106"/>
  <c r="H1253" i="106"/>
  <c r="F420" i="106"/>
  <c r="U409" i="106" s="1"/>
  <c r="U213" i="106"/>
  <c r="U40" i="106"/>
  <c r="U38" i="106"/>
  <c r="H99" i="106"/>
  <c r="U1330" i="106"/>
  <c r="U900" i="106"/>
  <c r="U1074" i="106"/>
  <c r="F1206" i="106"/>
  <c r="U1170" i="106" s="1"/>
  <c r="F1013" i="106"/>
  <c r="U1014" i="106" s="1"/>
  <c r="U310" i="106"/>
  <c r="F12" i="106"/>
  <c r="U46" i="106"/>
  <c r="H1341" i="106"/>
  <c r="H38" i="106"/>
  <c r="F961" i="106"/>
  <c r="F1060" i="106"/>
  <c r="U1026" i="106" s="1"/>
  <c r="U41" i="106"/>
  <c r="U340" i="106"/>
  <c r="U39" i="106"/>
  <c r="U43" i="106"/>
  <c r="H709" i="106"/>
  <c r="U291" i="106"/>
  <c r="U45" i="106"/>
  <c r="U17" i="106"/>
  <c r="U1289" i="106"/>
  <c r="H294" i="106"/>
  <c r="U294" i="106" s="1"/>
  <c r="H286" i="106"/>
  <c r="H986" i="106"/>
  <c r="U16" i="106"/>
  <c r="U920" i="106"/>
  <c r="U1205" i="106"/>
  <c r="H1395" i="105"/>
  <c r="H777" i="105"/>
  <c r="U988" i="106"/>
  <c r="U987" i="106"/>
  <c r="U986" i="106"/>
  <c r="F1226" i="106"/>
  <c r="U1215" i="106"/>
  <c r="U1220" i="106"/>
  <c r="U365" i="106"/>
  <c r="U355" i="106"/>
  <c r="U369" i="106"/>
  <c r="U368" i="106"/>
  <c r="U367" i="106"/>
  <c r="U366" i="106"/>
  <c r="U356" i="106"/>
  <c r="U705" i="106"/>
  <c r="U696" i="106"/>
  <c r="U146" i="106"/>
  <c r="U130" i="106"/>
  <c r="U124" i="106"/>
  <c r="U144" i="106"/>
  <c r="U129" i="106"/>
  <c r="U123" i="106"/>
  <c r="U134" i="106"/>
  <c r="U128" i="106"/>
  <c r="U122" i="106"/>
  <c r="U127" i="106"/>
  <c r="U133" i="106"/>
  <c r="U132" i="106"/>
  <c r="U131" i="106"/>
  <c r="U307" i="106"/>
  <c r="F322" i="106"/>
  <c r="F235" i="106"/>
  <c r="U482" i="106"/>
  <c r="U472" i="106"/>
  <c r="U481" i="106"/>
  <c r="U471" i="106"/>
  <c r="U480" i="106"/>
  <c r="U470" i="106"/>
  <c r="U484" i="106"/>
  <c r="U483" i="106"/>
  <c r="U961" i="106"/>
  <c r="U939" i="106"/>
  <c r="U372" i="106"/>
  <c r="U371" i="106"/>
  <c r="U370" i="106"/>
  <c r="U397" i="106"/>
  <c r="U394" i="106"/>
  <c r="U393" i="106"/>
  <c r="U581" i="106"/>
  <c r="U575" i="106"/>
  <c r="U580" i="106"/>
  <c r="U574" i="106"/>
  <c r="U582" i="106"/>
  <c r="U576" i="106"/>
  <c r="U14" i="106"/>
  <c r="U5" i="106"/>
  <c r="U13" i="106"/>
  <c r="U12" i="106"/>
  <c r="U6" i="106"/>
  <c r="U4" i="106"/>
  <c r="U1062" i="106"/>
  <c r="U1061" i="106"/>
  <c r="U1060" i="106"/>
  <c r="U1027" i="106"/>
  <c r="U641" i="106"/>
  <c r="U652" i="106"/>
  <c r="U650" i="106"/>
  <c r="U649" i="106"/>
  <c r="U643" i="106"/>
  <c r="U642" i="106"/>
  <c r="U695" i="106"/>
  <c r="U693" i="106"/>
  <c r="U495" i="106"/>
  <c r="F498" i="106"/>
  <c r="U331" i="106"/>
  <c r="F343" i="106"/>
  <c r="U218" i="106"/>
  <c r="U207" i="106"/>
  <c r="U217" i="106"/>
  <c r="U216" i="106"/>
  <c r="U208" i="106"/>
  <c r="U206" i="106"/>
  <c r="F1253" i="106"/>
  <c r="U1234" i="106"/>
  <c r="U1247" i="106"/>
  <c r="U1211" i="106"/>
  <c r="U1207" i="106"/>
  <c r="U1206" i="106"/>
  <c r="U1169" i="106"/>
  <c r="U989" i="106"/>
  <c r="U1024" i="106"/>
  <c r="U1013" i="106"/>
  <c r="U991" i="106"/>
  <c r="U990" i="106"/>
  <c r="U1096" i="106"/>
  <c r="U1090" i="106"/>
  <c r="U1089" i="106"/>
  <c r="U1088" i="106"/>
  <c r="U1098" i="106"/>
  <c r="U1097" i="106"/>
  <c r="U196" i="106"/>
  <c r="U190" i="106"/>
  <c r="U189" i="106"/>
  <c r="U188" i="106"/>
  <c r="U59" i="106"/>
  <c r="F61" i="106"/>
  <c r="U1258" i="106"/>
  <c r="U1343" i="106"/>
  <c r="U1257" i="106"/>
  <c r="U1342" i="106"/>
  <c r="U1256" i="106"/>
  <c r="U1341" i="106"/>
  <c r="U1252" i="106"/>
  <c r="U1248" i="106"/>
  <c r="U1168" i="106"/>
  <c r="U1167" i="106"/>
  <c r="U1166" i="106"/>
  <c r="U1162" i="106"/>
  <c r="U1161" i="106"/>
  <c r="U1160" i="106"/>
  <c r="H740" i="106"/>
  <c r="F740" i="106"/>
  <c r="U679" i="106"/>
  <c r="U663" i="106"/>
  <c r="H741" i="106"/>
  <c r="F738" i="106"/>
  <c r="F741" i="106"/>
  <c r="U741" i="106" s="1"/>
  <c r="U678" i="106"/>
  <c r="U680" i="106"/>
  <c r="U662" i="106"/>
  <c r="U661" i="106"/>
  <c r="U411" i="106"/>
  <c r="U410" i="106"/>
  <c r="U425" i="106"/>
  <c r="U424" i="106"/>
  <c r="U423" i="106"/>
  <c r="U436" i="106"/>
  <c r="U435" i="106"/>
  <c r="U421" i="106"/>
  <c r="U434" i="106"/>
  <c r="U400" i="106"/>
  <c r="U399" i="106"/>
  <c r="U408" i="106"/>
  <c r="U398" i="106"/>
  <c r="U407" i="106"/>
  <c r="U406" i="106"/>
  <c r="P516" i="106"/>
  <c r="P523" i="106" s="1"/>
  <c r="U347" i="106"/>
  <c r="U354" i="106"/>
  <c r="U346" i="106"/>
  <c r="U353" i="106"/>
  <c r="U352" i="106"/>
  <c r="U350" i="106"/>
  <c r="U349" i="106"/>
  <c r="U348" i="106"/>
  <c r="U173" i="106"/>
  <c r="U172" i="106"/>
  <c r="U169" i="106"/>
  <c r="U171" i="106"/>
  <c r="U168" i="106"/>
  <c r="U167" i="106"/>
  <c r="F99" i="106"/>
  <c r="U93" i="106"/>
  <c r="U1159" i="106"/>
  <c r="U1149" i="106"/>
  <c r="U1158" i="106"/>
  <c r="U1157" i="106"/>
  <c r="U1151" i="106"/>
  <c r="U1150" i="106"/>
  <c r="U883" i="106"/>
  <c r="U860" i="106"/>
  <c r="U1344" i="106"/>
  <c r="U1352" i="106"/>
  <c r="U749" i="106"/>
  <c r="U826" i="106"/>
  <c r="U748" i="106"/>
  <c r="U823" i="106"/>
  <c r="U747" i="106"/>
  <c r="U822" i="106"/>
  <c r="F286" i="106"/>
  <c r="U286" i="106" s="1"/>
  <c r="U236" i="106"/>
  <c r="H516" i="106"/>
  <c r="U906" i="106"/>
  <c r="U1138" i="106"/>
  <c r="U1137" i="106"/>
  <c r="U1136" i="106"/>
  <c r="U1101" i="106"/>
  <c r="U1100" i="106"/>
  <c r="U1099" i="106"/>
  <c r="U962" i="106"/>
  <c r="U1148" i="106"/>
  <c r="U1146" i="106"/>
  <c r="U1145" i="106"/>
  <c r="U1141" i="106"/>
  <c r="U1140" i="106"/>
  <c r="U1139" i="106"/>
  <c r="F709" i="106"/>
  <c r="U491" i="106"/>
  <c r="U490" i="106"/>
  <c r="U489" i="106"/>
  <c r="U487" i="106"/>
  <c r="U486" i="106"/>
  <c r="U485" i="106"/>
  <c r="U184" i="106"/>
  <c r="U175" i="106"/>
  <c r="U176" i="106"/>
  <c r="U174" i="106"/>
  <c r="U187" i="106"/>
  <c r="U183" i="106"/>
  <c r="U166" i="106"/>
  <c r="U156" i="106"/>
  <c r="U165" i="106"/>
  <c r="U155" i="106"/>
  <c r="U164" i="106"/>
  <c r="U154" i="106"/>
  <c r="F732" i="106"/>
  <c r="U717" i="106"/>
  <c r="U1083" i="106"/>
  <c r="U1065" i="106"/>
  <c r="U1082" i="106"/>
  <c r="U1064" i="106"/>
  <c r="U1081" i="106"/>
  <c r="U1063" i="106"/>
  <c r="U884" i="106"/>
  <c r="U1225" i="106"/>
  <c r="U1221" i="106"/>
  <c r="H522" i="106"/>
  <c r="U153" i="106"/>
  <c r="U152" i="106"/>
  <c r="U151" i="106"/>
  <c r="U149" i="106"/>
  <c r="U148" i="106"/>
  <c r="U147" i="106"/>
  <c r="H1371" i="105"/>
  <c r="U1164" i="105"/>
  <c r="U741" i="105"/>
  <c r="J550" i="105"/>
  <c r="U718" i="105"/>
  <c r="U695" i="105"/>
  <c r="H8" i="105"/>
  <c r="H12" i="105" s="1"/>
  <c r="N550" i="105"/>
  <c r="U699" i="105"/>
  <c r="L577" i="105"/>
  <c r="U713" i="105"/>
  <c r="L550" i="105"/>
  <c r="U694" i="105"/>
  <c r="F217" i="105"/>
  <c r="F469" i="105"/>
  <c r="U469" i="105" s="1"/>
  <c r="U1298" i="105"/>
  <c r="F230" i="105"/>
  <c r="F239" i="105"/>
  <c r="U239" i="105" s="1"/>
  <c r="U504" i="105"/>
  <c r="U597" i="105"/>
  <c r="U1124" i="105"/>
  <c r="U505" i="105"/>
  <c r="F1022" i="105"/>
  <c r="F1035" i="105"/>
  <c r="F588" i="105"/>
  <c r="H1156" i="105"/>
  <c r="H1165" i="105"/>
  <c r="U417" i="105"/>
  <c r="U679" i="105"/>
  <c r="U1080" i="105"/>
  <c r="H1216" i="105"/>
  <c r="F1102" i="105"/>
  <c r="F342" i="105"/>
  <c r="U342" i="105" s="1"/>
  <c r="H1169" i="105"/>
  <c r="U1286" i="105"/>
  <c r="U1376" i="105"/>
  <c r="F365" i="105"/>
  <c r="H882" i="105"/>
  <c r="U1113" i="105"/>
  <c r="F218" i="105"/>
  <c r="U218" i="105" s="1"/>
  <c r="U678" i="105"/>
  <c r="H804" i="105"/>
  <c r="H856" i="105"/>
  <c r="H218" i="105"/>
  <c r="H344" i="105"/>
  <c r="F363" i="105"/>
  <c r="H1292" i="105"/>
  <c r="H1295" i="105" s="1"/>
  <c r="F18" i="105"/>
  <c r="F332" i="105"/>
  <c r="U332" i="105" s="1"/>
  <c r="F481" i="105"/>
  <c r="F982" i="105"/>
  <c r="U1398" i="105"/>
  <c r="U1077" i="105"/>
  <c r="H342" i="105"/>
  <c r="H1147" i="105"/>
  <c r="H1150" i="105"/>
  <c r="F1156" i="105"/>
  <c r="U1156" i="105" s="1"/>
  <c r="F1159" i="105"/>
  <c r="U1159" i="105" s="1"/>
  <c r="F1165" i="105"/>
  <c r="U1165" i="105" s="1"/>
  <c r="F471" i="105"/>
  <c r="U471" i="105" s="1"/>
  <c r="U503" i="105"/>
  <c r="F604" i="105"/>
  <c r="F607" i="105" s="1"/>
  <c r="H680" i="105"/>
  <c r="F1010" i="105"/>
  <c r="F986" i="105"/>
  <c r="U986" i="105" s="1"/>
  <c r="U1075" i="105"/>
  <c r="H1081" i="105"/>
  <c r="H357" i="105"/>
  <c r="H360" i="105"/>
  <c r="F927" i="105"/>
  <c r="U1122" i="105"/>
  <c r="U195" i="105"/>
  <c r="F196" i="105"/>
  <c r="U198" i="105" s="1"/>
  <c r="H1210" i="105"/>
  <c r="H216" i="105"/>
  <c r="F768" i="105"/>
  <c r="H927" i="105"/>
  <c r="U1088" i="105"/>
  <c r="U1123" i="105"/>
  <c r="H1172" i="105"/>
  <c r="U1397" i="105"/>
  <c r="H18" i="105"/>
  <c r="H51" i="105"/>
  <c r="U186" i="105"/>
  <c r="H445" i="105"/>
  <c r="H768" i="105"/>
  <c r="H942" i="105"/>
  <c r="F1161" i="105"/>
  <c r="U1374" i="105"/>
  <c r="U7" i="105"/>
  <c r="U84" i="105"/>
  <c r="H94" i="105"/>
  <c r="H98" i="105" s="1"/>
  <c r="U584" i="105"/>
  <c r="U778" i="105"/>
  <c r="F882" i="105"/>
  <c r="F1371" i="105"/>
  <c r="H335" i="105"/>
  <c r="U1040" i="105"/>
  <c r="U1294" i="105"/>
  <c r="F8" i="105"/>
  <c r="U8" i="105" s="1"/>
  <c r="F88" i="105"/>
  <c r="U88" i="105" s="1"/>
  <c r="H247" i="105"/>
  <c r="U385" i="105"/>
  <c r="H443" i="105"/>
  <c r="H469" i="105"/>
  <c r="F523" i="105"/>
  <c r="H588" i="105"/>
  <c r="F680" i="105"/>
  <c r="U673" i="105" s="1"/>
  <c r="C719" i="105"/>
  <c r="F720" i="105" s="1"/>
  <c r="U1116" i="105"/>
  <c r="H1161" i="105"/>
  <c r="F1172" i="105"/>
  <c r="U1172" i="105" s="1"/>
  <c r="U1399" i="105"/>
  <c r="H217" i="105"/>
  <c r="F286" i="105"/>
  <c r="U286" i="105" s="1"/>
  <c r="U334" i="105"/>
  <c r="F856" i="105"/>
  <c r="U856" i="105" s="1"/>
  <c r="H975" i="105"/>
  <c r="F1005" i="105"/>
  <c r="F1150" i="105"/>
  <c r="U1150" i="105" s="1"/>
  <c r="H1378" i="105"/>
  <c r="F227" i="105"/>
  <c r="H230" i="105"/>
  <c r="H239" i="105"/>
  <c r="H332" i="105"/>
  <c r="H365" i="105"/>
  <c r="F439" i="105"/>
  <c r="F445" i="105"/>
  <c r="H604" i="105"/>
  <c r="H607" i="105" s="1"/>
  <c r="F843" i="105"/>
  <c r="U843" i="105" s="1"/>
  <c r="H998" i="105"/>
  <c r="H1035" i="105"/>
  <c r="U1117" i="105"/>
  <c r="U1163" i="105"/>
  <c r="F1242" i="105"/>
  <c r="U1242" i="105" s="1"/>
  <c r="U1285" i="105"/>
  <c r="F1292" i="105"/>
  <c r="F1295" i="105" s="1"/>
  <c r="U86" i="105"/>
  <c r="F220" i="105"/>
  <c r="H353" i="105"/>
  <c r="H356" i="105" s="1"/>
  <c r="F418" i="105"/>
  <c r="U430" i="105"/>
  <c r="U502" i="105"/>
  <c r="U577" i="105"/>
  <c r="H949" i="105"/>
  <c r="F984" i="105"/>
  <c r="H1102" i="105"/>
  <c r="H1135" i="105"/>
  <c r="H1140" i="105" s="1"/>
  <c r="U1209" i="105"/>
  <c r="U1373" i="105"/>
  <c r="U1096" i="105"/>
  <c r="U480" i="105"/>
  <c r="U175" i="105"/>
  <c r="F176" i="105"/>
  <c r="U178" i="105" s="1"/>
  <c r="U188" i="105"/>
  <c r="F1300" i="105"/>
  <c r="U10" i="105"/>
  <c r="U60" i="105"/>
  <c r="F94" i="105"/>
  <c r="F98" i="105" s="1"/>
  <c r="U204" i="105"/>
  <c r="H220" i="105"/>
  <c r="U229" i="105"/>
  <c r="H241" i="105"/>
  <c r="F247" i="105"/>
  <c r="U247" i="105" s="1"/>
  <c r="H308" i="105"/>
  <c r="U340" i="105"/>
  <c r="F344" i="105"/>
  <c r="U344" i="105" s="1"/>
  <c r="F400" i="105"/>
  <c r="H412" i="105"/>
  <c r="U432" i="105"/>
  <c r="U500" i="105"/>
  <c r="U506" i="105"/>
  <c r="H522" i="105"/>
  <c r="H524" i="105"/>
  <c r="U585" i="105"/>
  <c r="U606" i="105"/>
  <c r="F794" i="105"/>
  <c r="U794" i="105" s="1"/>
  <c r="H896" i="105"/>
  <c r="H930" i="105"/>
  <c r="H962" i="105"/>
  <c r="U1101" i="105"/>
  <c r="F1110" i="105"/>
  <c r="F1118" i="105"/>
  <c r="U1138" i="105"/>
  <c r="U1208" i="105"/>
  <c r="U1271" i="105"/>
  <c r="U1284" i="105"/>
  <c r="H1307" i="105"/>
  <c r="F1337" i="105"/>
  <c r="F1381" i="105"/>
  <c r="U1381" i="105" s="1"/>
  <c r="F51" i="105"/>
  <c r="U51" i="105" s="1"/>
  <c r="U90" i="105"/>
  <c r="H338" i="105"/>
  <c r="H400" i="105"/>
  <c r="H591" i="105"/>
  <c r="H733" i="105"/>
  <c r="F949" i="105"/>
  <c r="H986" i="105"/>
  <c r="F998" i="105"/>
  <c r="F1098" i="105"/>
  <c r="H1110" i="105"/>
  <c r="H1118" i="105"/>
  <c r="F1147" i="105"/>
  <c r="U1147" i="105" s="1"/>
  <c r="F1169" i="105"/>
  <c r="H1242" i="105"/>
  <c r="H1337" i="105"/>
  <c r="F1395" i="105"/>
  <c r="F1400" i="105" s="1"/>
  <c r="U183" i="105"/>
  <c r="H253" i="105"/>
  <c r="U333" i="105"/>
  <c r="U337" i="105"/>
  <c r="U388" i="105"/>
  <c r="U496" i="105"/>
  <c r="U1090" i="105"/>
  <c r="H1098" i="105"/>
  <c r="H1400" i="105"/>
  <c r="U203" i="105"/>
  <c r="F216" i="105"/>
  <c r="U216" i="105" s="1"/>
  <c r="U355" i="105"/>
  <c r="U407" i="105"/>
  <c r="F806" i="105"/>
  <c r="U806" i="105" s="1"/>
  <c r="F883" i="105"/>
  <c r="F942" i="105"/>
  <c r="H1022" i="105"/>
  <c r="U1267" i="105"/>
  <c r="F304" i="105"/>
  <c r="H471" i="105"/>
  <c r="U494" i="105"/>
  <c r="H523" i="105"/>
  <c r="U675" i="105"/>
  <c r="D719" i="105"/>
  <c r="H720" i="105" s="1"/>
  <c r="H794" i="105"/>
  <c r="H843" i="105"/>
  <c r="H883" i="105"/>
  <c r="H908" i="105"/>
  <c r="H984" i="105"/>
  <c r="H1005" i="105"/>
  <c r="U1091" i="105"/>
  <c r="U1114" i="105"/>
  <c r="H1224" i="105"/>
  <c r="F1249" i="105"/>
  <c r="U1265" i="105"/>
  <c r="U1377" i="105"/>
  <c r="H1381" i="105"/>
  <c r="U11" i="105"/>
  <c r="H88" i="105"/>
  <c r="H93" i="105" s="1"/>
  <c r="H286" i="105"/>
  <c r="H363" i="105"/>
  <c r="U389" i="105"/>
  <c r="F402" i="105"/>
  <c r="U431" i="105"/>
  <c r="U495" i="105"/>
  <c r="U575" i="105"/>
  <c r="F804" i="105"/>
  <c r="F903" i="105"/>
  <c r="F908" i="105"/>
  <c r="H982" i="105"/>
  <c r="U1112" i="105"/>
  <c r="H1159" i="105"/>
  <c r="H1249" i="105"/>
  <c r="F21" i="105"/>
  <c r="H29" i="105"/>
  <c r="H55" i="105"/>
  <c r="U87" i="105"/>
  <c r="H140" i="105"/>
  <c r="U187" i="105"/>
  <c r="F353" i="105"/>
  <c r="F356" i="105" s="1"/>
  <c r="F357" i="105"/>
  <c r="F360" i="105"/>
  <c r="H402" i="105"/>
  <c r="F408" i="105"/>
  <c r="H439" i="105"/>
  <c r="F443" i="105"/>
  <c r="H526" i="105"/>
  <c r="U557" i="105"/>
  <c r="U587" i="105"/>
  <c r="H903" i="105"/>
  <c r="F920" i="105"/>
  <c r="F975" i="105"/>
  <c r="H1041" i="105"/>
  <c r="F1072" i="105"/>
  <c r="U1072" i="105" s="1"/>
  <c r="U1097" i="105"/>
  <c r="U1115" i="105"/>
  <c r="H1189" i="105"/>
  <c r="F1224" i="105"/>
  <c r="U1224" i="105" s="1"/>
  <c r="H21" i="105"/>
  <c r="F29" i="105"/>
  <c r="F55" i="105"/>
  <c r="U139" i="105"/>
  <c r="U184" i="105"/>
  <c r="F241" i="105"/>
  <c r="H304" i="105"/>
  <c r="F308" i="105"/>
  <c r="H341" i="105"/>
  <c r="U384" i="105"/>
  <c r="H408" i="105"/>
  <c r="F412" i="105"/>
  <c r="U412" i="105" s="1"/>
  <c r="H418" i="105"/>
  <c r="U468" i="105"/>
  <c r="H481" i="105"/>
  <c r="F524" i="105"/>
  <c r="H545" i="105"/>
  <c r="P545" i="105" s="1"/>
  <c r="U578" i="105"/>
  <c r="F733" i="105"/>
  <c r="U733" i="105" s="1"/>
  <c r="U782" i="105"/>
  <c r="H806" i="105"/>
  <c r="F896" i="105"/>
  <c r="H920" i="105"/>
  <c r="F930" i="105"/>
  <c r="F962" i="105"/>
  <c r="H1010" i="105"/>
  <c r="F1041" i="105"/>
  <c r="U1041" i="105" s="1"/>
  <c r="H1072" i="105"/>
  <c r="F1081" i="105"/>
  <c r="U1089" i="105"/>
  <c r="F1135" i="105"/>
  <c r="F1140" i="105" s="1"/>
  <c r="F1216" i="105"/>
  <c r="U1216" i="105" s="1"/>
  <c r="F1307" i="105"/>
  <c r="F1378" i="105"/>
  <c r="U182" i="105"/>
  <c r="F189" i="105"/>
  <c r="H189" i="105"/>
  <c r="F208" i="105"/>
  <c r="U202" i="105"/>
  <c r="U226" i="105"/>
  <c r="H208" i="105"/>
  <c r="U83" i="105"/>
  <c r="U185" i="105"/>
  <c r="U205" i="105"/>
  <c r="U85" i="105"/>
  <c r="U91" i="105"/>
  <c r="U138" i="105"/>
  <c r="F140" i="105"/>
  <c r="U206" i="105"/>
  <c r="U92" i="105"/>
  <c r="U207" i="105"/>
  <c r="U312" i="105"/>
  <c r="F377" i="105"/>
  <c r="U376" i="105"/>
  <c r="U387" i="105"/>
  <c r="F433" i="105"/>
  <c r="H507" i="105"/>
  <c r="U416" i="105"/>
  <c r="U501" i="105"/>
  <c r="F591" i="105"/>
  <c r="U410" i="105"/>
  <c r="F516" i="105"/>
  <c r="U515" i="105"/>
  <c r="U467" i="105"/>
  <c r="H736" i="105"/>
  <c r="U736" i="105" s="1"/>
  <c r="U735" i="105"/>
  <c r="U339" i="105"/>
  <c r="F341" i="105"/>
  <c r="U383" i="105"/>
  <c r="F390" i="105"/>
  <c r="U428" i="105"/>
  <c r="H433" i="105"/>
  <c r="H543" i="105"/>
  <c r="P539" i="105"/>
  <c r="P543" i="105" s="1"/>
  <c r="U738" i="105"/>
  <c r="F746" i="105"/>
  <c r="H227" i="105"/>
  <c r="H390" i="105"/>
  <c r="U386" i="105"/>
  <c r="F253" i="105"/>
  <c r="U336" i="105"/>
  <c r="F338" i="105"/>
  <c r="U330" i="105"/>
  <c r="U553" i="105"/>
  <c r="U579" i="105"/>
  <c r="U583" i="105"/>
  <c r="U598" i="105"/>
  <c r="H779" i="105"/>
  <c r="F779" i="105"/>
  <c r="H780" i="105"/>
  <c r="F777" i="105"/>
  <c r="F780" i="105"/>
  <c r="U780" i="105" s="1"/>
  <c r="H746" i="105"/>
  <c r="U749" i="105"/>
  <c r="U747" i="105"/>
  <c r="H875" i="105"/>
  <c r="U1034" i="105"/>
  <c r="F526" i="105"/>
  <c r="U558" i="105"/>
  <c r="U563" i="105"/>
  <c r="T575" i="105"/>
  <c r="T577" i="105" s="1"/>
  <c r="U599" i="105"/>
  <c r="U696" i="105"/>
  <c r="U700" i="105"/>
  <c r="U743" i="105"/>
  <c r="U873" i="105"/>
  <c r="U1087" i="105"/>
  <c r="U1186" i="105"/>
  <c r="F1189" i="105"/>
  <c r="F1268" i="105"/>
  <c r="U1264" i="105"/>
  <c r="U1266" i="105"/>
  <c r="U1287" i="105"/>
  <c r="H1300" i="105"/>
  <c r="U1375" i="105"/>
  <c r="U493" i="105"/>
  <c r="U559" i="105"/>
  <c r="U564" i="105"/>
  <c r="U600" i="105"/>
  <c r="U1406" i="105"/>
  <c r="U1405" i="105"/>
  <c r="U1404" i="105"/>
  <c r="U1403" i="105"/>
  <c r="U701" i="105"/>
  <c r="U719" i="105"/>
  <c r="H756" i="105"/>
  <c r="F335" i="105"/>
  <c r="U429" i="105"/>
  <c r="H547" i="105"/>
  <c r="P547" i="105" s="1"/>
  <c r="U554" i="105"/>
  <c r="U560" i="105"/>
  <c r="U565" i="105"/>
  <c r="U570" i="105"/>
  <c r="U702" i="105"/>
  <c r="U748" i="105"/>
  <c r="U874" i="105"/>
  <c r="H1268" i="105"/>
  <c r="U561" i="105"/>
  <c r="U566" i="105"/>
  <c r="U571" i="105"/>
  <c r="U703" i="105"/>
  <c r="U732" i="105"/>
  <c r="H1201" i="105"/>
  <c r="U1248" i="105"/>
  <c r="F522" i="105"/>
  <c r="U562" i="105"/>
  <c r="U567" i="105"/>
  <c r="U572" i="105"/>
  <c r="U576" i="105"/>
  <c r="U704" i="105"/>
  <c r="U720" i="105"/>
  <c r="U745" i="105"/>
  <c r="U1139" i="105"/>
  <c r="U1207" i="105"/>
  <c r="F1210" i="105"/>
  <c r="U1270" i="105"/>
  <c r="F1273" i="105"/>
  <c r="U1272" i="105"/>
  <c r="U1299" i="105"/>
  <c r="F507" i="105"/>
  <c r="U555" i="105"/>
  <c r="U568" i="105"/>
  <c r="U573" i="105"/>
  <c r="U721" i="105"/>
  <c r="U728" i="105"/>
  <c r="U1283" i="105"/>
  <c r="U556" i="105"/>
  <c r="U569" i="105"/>
  <c r="U574" i="105"/>
  <c r="F756" i="105"/>
  <c r="F875" i="105"/>
  <c r="U1092" i="105"/>
  <c r="U1146" i="105"/>
  <c r="F1201" i="105"/>
  <c r="U1197" i="105"/>
  <c r="H1273" i="105"/>
  <c r="U1297" i="105"/>
  <c r="U872" i="105"/>
  <c r="C128" i="104"/>
  <c r="C129" i="104"/>
  <c r="C130" i="104"/>
  <c r="C131" i="104"/>
  <c r="C132" i="104"/>
  <c r="C133" i="104"/>
  <c r="C134" i="104"/>
  <c r="C137" i="104"/>
  <c r="C138" i="104"/>
  <c r="C139" i="104"/>
  <c r="C140" i="104"/>
  <c r="C141" i="104"/>
  <c r="C142" i="104"/>
  <c r="C143" i="104"/>
  <c r="U839" i="106" l="1"/>
  <c r="H744" i="106"/>
  <c r="U985" i="106"/>
  <c r="U938" i="106"/>
  <c r="U422" i="106"/>
  <c r="U1171" i="106"/>
  <c r="U1025" i="106"/>
  <c r="U838" i="106"/>
  <c r="H296" i="106"/>
  <c r="U420" i="106"/>
  <c r="U836" i="106"/>
  <c r="U740" i="106"/>
  <c r="U681" i="106"/>
  <c r="U710" i="106"/>
  <c r="U709" i="106"/>
  <c r="U682" i="106"/>
  <c r="U713" i="106"/>
  <c r="U683" i="106"/>
  <c r="H523" i="106"/>
  <c r="U327" i="106"/>
  <c r="U326" i="106"/>
  <c r="U345" i="106"/>
  <c r="U325" i="106"/>
  <c r="U344" i="106"/>
  <c r="U343" i="106"/>
  <c r="U1233" i="106"/>
  <c r="U1232" i="106"/>
  <c r="U1255" i="106"/>
  <c r="U1231" i="106"/>
  <c r="U1254" i="106"/>
  <c r="U1253" i="106"/>
  <c r="U1226" i="106"/>
  <c r="U1212" i="106"/>
  <c r="U1230" i="106"/>
  <c r="U1214" i="106"/>
  <c r="U1227" i="106"/>
  <c r="U1213" i="106"/>
  <c r="U498" i="106"/>
  <c r="F507" i="106"/>
  <c r="F744" i="106"/>
  <c r="U738" i="106"/>
  <c r="U716" i="106"/>
  <c r="U715" i="106"/>
  <c r="U734" i="106"/>
  <c r="U714" i="106"/>
  <c r="U733" i="106"/>
  <c r="U732" i="106"/>
  <c r="U81" i="106"/>
  <c r="U104" i="106"/>
  <c r="U80" i="106"/>
  <c r="U103" i="106"/>
  <c r="U121" i="106"/>
  <c r="U102" i="106"/>
  <c r="U107" i="106"/>
  <c r="U101" i="106"/>
  <c r="U106" i="106"/>
  <c r="U100" i="106"/>
  <c r="U99" i="106"/>
  <c r="U105" i="106"/>
  <c r="U82" i="106"/>
  <c r="U235" i="106"/>
  <c r="F296" i="106"/>
  <c r="U79" i="106"/>
  <c r="U50" i="106"/>
  <c r="U62" i="106"/>
  <c r="U61" i="106"/>
  <c r="U49" i="106"/>
  <c r="U48" i="106"/>
  <c r="U303" i="106"/>
  <c r="U302" i="106"/>
  <c r="U324" i="106"/>
  <c r="U323" i="106"/>
  <c r="U322" i="106"/>
  <c r="U304" i="106"/>
  <c r="U18" i="105"/>
  <c r="U1005" i="105"/>
  <c r="U1395" i="105"/>
  <c r="U882" i="105"/>
  <c r="U1010" i="105"/>
  <c r="F1027" i="105"/>
  <c r="U1035" i="105"/>
  <c r="U1102" i="105"/>
  <c r="U804" i="105"/>
  <c r="U481" i="105"/>
  <c r="U1169" i="105"/>
  <c r="U1081" i="105"/>
  <c r="H59" i="105"/>
  <c r="H61" i="105" s="1"/>
  <c r="U194" i="105"/>
  <c r="U192" i="105"/>
  <c r="U335" i="105"/>
  <c r="U197" i="105"/>
  <c r="F233" i="105"/>
  <c r="U1378" i="105"/>
  <c r="F346" i="105"/>
  <c r="U346" i="105" s="1"/>
  <c r="U949" i="105"/>
  <c r="U196" i="105"/>
  <c r="U193" i="105"/>
  <c r="U174" i="105"/>
  <c r="U173" i="105"/>
  <c r="U984" i="105"/>
  <c r="U177" i="105"/>
  <c r="U176" i="105"/>
  <c r="U172" i="105"/>
  <c r="U29" i="105"/>
  <c r="F362" i="105"/>
  <c r="F1125" i="105"/>
  <c r="U46" i="105"/>
  <c r="P549" i="105"/>
  <c r="P550" i="105" s="1"/>
  <c r="U341" i="105"/>
  <c r="U443" i="105"/>
  <c r="U604" i="105"/>
  <c r="U217" i="105"/>
  <c r="H771" i="105"/>
  <c r="U39" i="105"/>
  <c r="U418" i="105"/>
  <c r="U975" i="105"/>
  <c r="U308" i="105"/>
  <c r="U97" i="105"/>
  <c r="U15" i="105"/>
  <c r="H1180" i="105"/>
  <c r="H947" i="105"/>
  <c r="U214" i="105"/>
  <c r="U998" i="105"/>
  <c r="U230" i="105"/>
  <c r="U400" i="105"/>
  <c r="U588" i="105"/>
  <c r="F925" i="105"/>
  <c r="H367" i="105"/>
  <c r="U1110" i="105"/>
  <c r="U524" i="105"/>
  <c r="U903" i="105"/>
  <c r="F1003" i="105"/>
  <c r="U1003" i="105" s="1"/>
  <c r="H362" i="105"/>
  <c r="F12" i="105"/>
  <c r="U12" i="105" s="1"/>
  <c r="U674" i="105"/>
  <c r="U930" i="105"/>
  <c r="U360" i="105"/>
  <c r="U680" i="105"/>
  <c r="U691" i="105"/>
  <c r="F980" i="105"/>
  <c r="U94" i="105"/>
  <c r="H38" i="105"/>
  <c r="U21" i="105"/>
  <c r="U1307" i="105"/>
  <c r="U962" i="105"/>
  <c r="U304" i="105"/>
  <c r="U445" i="105"/>
  <c r="U672" i="105"/>
  <c r="U1022" i="105"/>
  <c r="U215" i="105"/>
  <c r="U693" i="105"/>
  <c r="F485" i="105"/>
  <c r="U485" i="105" s="1"/>
  <c r="H311" i="105"/>
  <c r="U357" i="105"/>
  <c r="H99" i="105"/>
  <c r="F750" i="105"/>
  <c r="U722" i="105" s="1"/>
  <c r="F1250" i="105"/>
  <c r="U1251" i="105" s="1"/>
  <c r="H525" i="105"/>
  <c r="H534" i="105" s="1"/>
  <c r="H1125" i="105"/>
  <c r="U927" i="105"/>
  <c r="F367" i="105"/>
  <c r="U40" i="105"/>
  <c r="U16" i="105"/>
  <c r="F252" i="105"/>
  <c r="U252" i="105" s="1"/>
  <c r="H485" i="105"/>
  <c r="U98" i="105"/>
  <c r="H980" i="105"/>
  <c r="U1292" i="105"/>
  <c r="U44" i="105"/>
  <c r="F311" i="105"/>
  <c r="H1104" i="105"/>
  <c r="F947" i="105"/>
  <c r="U1296" i="105"/>
  <c r="H447" i="105"/>
  <c r="U365" i="105"/>
  <c r="U43" i="105"/>
  <c r="U41" i="105"/>
  <c r="F93" i="105"/>
  <c r="U93" i="105" s="1"/>
  <c r="U1300" i="105"/>
  <c r="U38" i="105"/>
  <c r="U17" i="105"/>
  <c r="U42" i="105"/>
  <c r="U1098" i="105"/>
  <c r="U896" i="105"/>
  <c r="U353" i="105"/>
  <c r="H1055" i="105"/>
  <c r="H252" i="105"/>
  <c r="F901" i="105"/>
  <c r="U220" i="105"/>
  <c r="H346" i="105"/>
  <c r="H347" i="105" s="1"/>
  <c r="H925" i="105"/>
  <c r="U241" i="105"/>
  <c r="H1301" i="105"/>
  <c r="F1389" i="105"/>
  <c r="U1305" i="105" s="1"/>
  <c r="F1180" i="105"/>
  <c r="U1145" i="105" s="1"/>
  <c r="U1135" i="105"/>
  <c r="F38" i="105"/>
  <c r="H233" i="105"/>
  <c r="U221" i="105"/>
  <c r="U47" i="105"/>
  <c r="H420" i="105"/>
  <c r="U55" i="105"/>
  <c r="H1003" i="105"/>
  <c r="H901" i="105"/>
  <c r="U213" i="105"/>
  <c r="F420" i="105"/>
  <c r="U398" i="105" s="1"/>
  <c r="U1249" i="105"/>
  <c r="F1104" i="105"/>
  <c r="U1104" i="105" s="1"/>
  <c r="F866" i="105"/>
  <c r="U868" i="105" s="1"/>
  <c r="U338" i="105"/>
  <c r="U523" i="105"/>
  <c r="U45" i="105"/>
  <c r="H1250" i="105"/>
  <c r="U768" i="105"/>
  <c r="U1371" i="105"/>
  <c r="U908" i="105"/>
  <c r="U734" i="105"/>
  <c r="U526" i="105"/>
  <c r="H783" i="105"/>
  <c r="U1161" i="105"/>
  <c r="F447" i="105"/>
  <c r="U942" i="105"/>
  <c r="U982" i="105"/>
  <c r="U408" i="105"/>
  <c r="U920" i="105"/>
  <c r="H866" i="105"/>
  <c r="U1118" i="105"/>
  <c r="U439" i="105"/>
  <c r="F59" i="105"/>
  <c r="U59" i="105" s="1"/>
  <c r="U883" i="105"/>
  <c r="F1055" i="105"/>
  <c r="U1032" i="105" s="1"/>
  <c r="U363" i="105"/>
  <c r="U1337" i="105"/>
  <c r="H1027" i="105"/>
  <c r="H1389" i="105"/>
  <c r="U725" i="105"/>
  <c r="H303" i="105"/>
  <c r="U779" i="105"/>
  <c r="H750" i="105"/>
  <c r="U402" i="105"/>
  <c r="U171" i="105"/>
  <c r="U143" i="105"/>
  <c r="U137" i="105"/>
  <c r="U148" i="105"/>
  <c r="U142" i="105"/>
  <c r="U136" i="105"/>
  <c r="U147" i="105"/>
  <c r="U141" i="105"/>
  <c r="U135" i="105"/>
  <c r="U140" i="105"/>
  <c r="U146" i="105"/>
  <c r="U145" i="105"/>
  <c r="U144" i="105"/>
  <c r="U871" i="105"/>
  <c r="U870" i="105"/>
  <c r="U869" i="105"/>
  <c r="U877" i="105"/>
  <c r="U876" i="105"/>
  <c r="U875" i="105"/>
  <c r="U511" i="105"/>
  <c r="U510" i="105"/>
  <c r="U509" i="105"/>
  <c r="U499" i="105"/>
  <c r="U508" i="105"/>
  <c r="U498" i="105"/>
  <c r="U507" i="105"/>
  <c r="U497" i="105"/>
  <c r="U1392" i="105"/>
  <c r="U1400" i="105"/>
  <c r="U356" i="105"/>
  <c r="U516" i="105"/>
  <c r="U514" i="105"/>
  <c r="U513" i="105"/>
  <c r="U512" i="105"/>
  <c r="U518" i="105"/>
  <c r="U517" i="105"/>
  <c r="U435" i="105"/>
  <c r="U425" i="105"/>
  <c r="U434" i="105"/>
  <c r="U433" i="105"/>
  <c r="U427" i="105"/>
  <c r="U426" i="105"/>
  <c r="U227" i="105"/>
  <c r="F771" i="105"/>
  <c r="U756" i="105"/>
  <c r="U1203" i="105"/>
  <c r="U1193" i="105"/>
  <c r="U1202" i="105"/>
  <c r="U1201" i="105"/>
  <c r="U1195" i="105"/>
  <c r="U1194" i="105"/>
  <c r="U394" i="105"/>
  <c r="U393" i="105"/>
  <c r="U392" i="105"/>
  <c r="U391" i="105"/>
  <c r="U381" i="105"/>
  <c r="U390" i="105"/>
  <c r="U380" i="105"/>
  <c r="U596" i="105"/>
  <c r="U592" i="105"/>
  <c r="U582" i="105"/>
  <c r="U591" i="105"/>
  <c r="U581" i="105"/>
  <c r="U580" i="105"/>
  <c r="U1140" i="105"/>
  <c r="U1134" i="105"/>
  <c r="U1133" i="105"/>
  <c r="U1132" i="105"/>
  <c r="U1142" i="105"/>
  <c r="U1141" i="105"/>
  <c r="U1273" i="105"/>
  <c r="U1269" i="105"/>
  <c r="U522" i="105"/>
  <c r="F525" i="105"/>
  <c r="H549" i="105"/>
  <c r="H550" i="105" s="1"/>
  <c r="U746" i="105"/>
  <c r="U737" i="105"/>
  <c r="U377" i="105"/>
  <c r="U375" i="105"/>
  <c r="U374" i="105"/>
  <c r="U373" i="105"/>
  <c r="U372" i="105"/>
  <c r="U379" i="105"/>
  <c r="U371" i="105"/>
  <c r="U378" i="105"/>
  <c r="U1192" i="105"/>
  <c r="U1190" i="105"/>
  <c r="U1189" i="105"/>
  <c r="U1185" i="105"/>
  <c r="U1184" i="105"/>
  <c r="U1183" i="105"/>
  <c r="F783" i="105"/>
  <c r="U777" i="105"/>
  <c r="U253" i="105"/>
  <c r="F303" i="105"/>
  <c r="U303" i="105" s="1"/>
  <c r="U609" i="105"/>
  <c r="U608" i="105"/>
  <c r="U607" i="105"/>
  <c r="U603" i="105"/>
  <c r="U602" i="105"/>
  <c r="U601" i="105"/>
  <c r="U191" i="105"/>
  <c r="U181" i="105"/>
  <c r="U190" i="105"/>
  <c r="U180" i="105"/>
  <c r="U189" i="105"/>
  <c r="U179" i="105"/>
  <c r="F1301" i="105"/>
  <c r="U1282" i="105"/>
  <c r="U1295" i="105"/>
  <c r="U1212" i="105"/>
  <c r="U1211" i="105"/>
  <c r="U1210" i="105"/>
  <c r="U1206" i="105"/>
  <c r="U1205" i="105"/>
  <c r="U1204" i="105"/>
  <c r="H1274" i="105"/>
  <c r="F1274" i="105"/>
  <c r="U1263" i="105"/>
  <c r="U1268" i="105"/>
  <c r="U201" i="105"/>
  <c r="U200" i="105"/>
  <c r="U199" i="105"/>
  <c r="U212" i="105"/>
  <c r="U209" i="105"/>
  <c r="U208" i="105"/>
  <c r="E20" i="99"/>
  <c r="E24" i="99" s="1"/>
  <c r="F20" i="99"/>
  <c r="F24" i="99" s="1"/>
  <c r="G20" i="99"/>
  <c r="G24" i="99" s="1"/>
  <c r="H20" i="99"/>
  <c r="H24" i="99" s="1"/>
  <c r="D20" i="99"/>
  <c r="D24" i="99" s="1"/>
  <c r="H15" i="99"/>
  <c r="E11" i="99"/>
  <c r="E15" i="99" s="1"/>
  <c r="F11" i="99"/>
  <c r="F15" i="99" s="1"/>
  <c r="G11" i="99"/>
  <c r="G15" i="99" s="1"/>
  <c r="H11" i="99"/>
  <c r="D11" i="99"/>
  <c r="D15" i="99" s="1"/>
  <c r="U1213" i="105" l="1"/>
  <c r="F347" i="105"/>
  <c r="U329" i="105" s="1"/>
  <c r="U519" i="106"/>
  <c r="U514" i="106"/>
  <c r="U494" i="106"/>
  <c r="U511" i="106"/>
  <c r="U521" i="106"/>
  <c r="U510" i="106"/>
  <c r="U525" i="106"/>
  <c r="U518" i="106"/>
  <c r="U513" i="106"/>
  <c r="U509" i="106"/>
  <c r="U493" i="106"/>
  <c r="U524" i="106"/>
  <c r="U522" i="106"/>
  <c r="U508" i="106"/>
  <c r="U523" i="106"/>
  <c r="U520" i="106"/>
  <c r="U515" i="106"/>
  <c r="U507" i="106"/>
  <c r="U517" i="106"/>
  <c r="U512" i="106"/>
  <c r="U492" i="106"/>
  <c r="U516" i="106"/>
  <c r="U737" i="106"/>
  <c r="U736" i="106"/>
  <c r="U735" i="106"/>
  <c r="U746" i="106"/>
  <c r="U745" i="106"/>
  <c r="U744" i="106"/>
  <c r="U296" i="106"/>
  <c r="U221" i="106"/>
  <c r="U220" i="106"/>
  <c r="U219" i="106"/>
  <c r="U1004" i="105"/>
  <c r="U465" i="105"/>
  <c r="U464" i="105"/>
  <c r="U1125" i="105"/>
  <c r="U1031" i="105"/>
  <c r="F368" i="105"/>
  <c r="U1055" i="105"/>
  <c r="U1214" i="105"/>
  <c r="U1259" i="105"/>
  <c r="U1109" i="105"/>
  <c r="U1215" i="105"/>
  <c r="U225" i="105"/>
  <c r="U1127" i="105"/>
  <c r="U463" i="105"/>
  <c r="U1108" i="105"/>
  <c r="U1390" i="105"/>
  <c r="U1126" i="105"/>
  <c r="U399" i="105"/>
  <c r="U1389" i="105"/>
  <c r="U466" i="105"/>
  <c r="U947" i="105"/>
  <c r="U362" i="105"/>
  <c r="U1180" i="105"/>
  <c r="U235" i="105"/>
  <c r="U449" i="105"/>
  <c r="U902" i="105"/>
  <c r="U981" i="105"/>
  <c r="U6" i="105"/>
  <c r="U420" i="105"/>
  <c r="U234" i="105"/>
  <c r="U4" i="105"/>
  <c r="U421" i="105"/>
  <c r="U5" i="105"/>
  <c r="U424" i="105"/>
  <c r="U436" i="105"/>
  <c r="U397" i="105"/>
  <c r="U223" i="105"/>
  <c r="U452" i="105"/>
  <c r="U233" i="105"/>
  <c r="U447" i="105"/>
  <c r="U13" i="105"/>
  <c r="U14" i="105"/>
  <c r="U224" i="105"/>
  <c r="U461" i="105"/>
  <c r="U1391" i="105"/>
  <c r="F99" i="105"/>
  <c r="U104" i="105" s="1"/>
  <c r="U1306" i="105"/>
  <c r="U1304" i="105"/>
  <c r="U723" i="105"/>
  <c r="U925" i="105"/>
  <c r="U367" i="105"/>
  <c r="U881" i="105"/>
  <c r="U948" i="105"/>
  <c r="U1071" i="105"/>
  <c r="U750" i="105"/>
  <c r="U751" i="105"/>
  <c r="U926" i="105"/>
  <c r="U1250" i="105"/>
  <c r="H368" i="105"/>
  <c r="U980" i="105"/>
  <c r="U1107" i="105"/>
  <c r="U1033" i="105"/>
  <c r="U1070" i="105"/>
  <c r="U491" i="105"/>
  <c r="U724" i="105"/>
  <c r="U492" i="105"/>
  <c r="U752" i="105"/>
  <c r="U1181" i="105"/>
  <c r="U311" i="105"/>
  <c r="U1182" i="105"/>
  <c r="U1143" i="105"/>
  <c r="U328" i="105"/>
  <c r="U1144" i="105"/>
  <c r="F1028" i="105"/>
  <c r="U1028" i="105" s="1"/>
  <c r="U1027" i="105"/>
  <c r="U901" i="105"/>
  <c r="U793" i="105"/>
  <c r="U451" i="105"/>
  <c r="U448" i="105"/>
  <c r="U1069" i="105"/>
  <c r="U462" i="105"/>
  <c r="U1105" i="105"/>
  <c r="U1106" i="105"/>
  <c r="U1056" i="105"/>
  <c r="U437" i="105"/>
  <c r="U450" i="105"/>
  <c r="U1068" i="105"/>
  <c r="U438" i="105"/>
  <c r="H313" i="105"/>
  <c r="H1028" i="105"/>
  <c r="U866" i="105"/>
  <c r="U791" i="105"/>
  <c r="U792" i="105"/>
  <c r="F61" i="105"/>
  <c r="U50" i="105" s="1"/>
  <c r="U525" i="105"/>
  <c r="F534" i="105"/>
  <c r="U755" i="105"/>
  <c r="U754" i="105"/>
  <c r="U773" i="105"/>
  <c r="U753" i="105"/>
  <c r="U772" i="105"/>
  <c r="U771" i="105"/>
  <c r="U1274" i="105"/>
  <c r="U1260" i="105"/>
  <c r="U1278" i="105"/>
  <c r="U1262" i="105"/>
  <c r="U1275" i="105"/>
  <c r="U1261" i="105"/>
  <c r="U1281" i="105"/>
  <c r="U1280" i="105"/>
  <c r="U1303" i="105"/>
  <c r="U1279" i="105"/>
  <c r="U1302" i="105"/>
  <c r="U1301" i="105"/>
  <c r="F313" i="105"/>
  <c r="U776" i="105"/>
  <c r="U775" i="105"/>
  <c r="U774" i="105"/>
  <c r="U790" i="105"/>
  <c r="U789" i="105"/>
  <c r="U783" i="105"/>
  <c r="D23" i="2"/>
  <c r="C136" i="104"/>
  <c r="G150" i="104"/>
  <c r="G149" i="104"/>
  <c r="G148" i="104"/>
  <c r="G120" i="104"/>
  <c r="G121" i="104"/>
  <c r="G119" i="104"/>
  <c r="G72" i="104"/>
  <c r="G71" i="104"/>
  <c r="G278" i="104"/>
  <c r="G277" i="104"/>
  <c r="G315" i="104"/>
  <c r="G334" i="104"/>
  <c r="G333" i="104"/>
  <c r="G332" i="104"/>
  <c r="G331" i="104"/>
  <c r="G330" i="104"/>
  <c r="G329" i="104"/>
  <c r="G320" i="104"/>
  <c r="G319" i="104"/>
  <c r="G318" i="104"/>
  <c r="G314" i="104"/>
  <c r="G328" i="104"/>
  <c r="C329" i="104"/>
  <c r="C330" i="104"/>
  <c r="C331" i="104"/>
  <c r="C332" i="104"/>
  <c r="C333" i="104"/>
  <c r="C334" i="104"/>
  <c r="C335" i="104"/>
  <c r="C336" i="104"/>
  <c r="C337" i="104"/>
  <c r="C338" i="104"/>
  <c r="C339" i="104"/>
  <c r="C340" i="104"/>
  <c r="C341" i="104"/>
  <c r="C342" i="104"/>
  <c r="C343" i="104"/>
  <c r="C344" i="104"/>
  <c r="C345" i="104"/>
  <c r="C346" i="104"/>
  <c r="C347" i="104"/>
  <c r="C348" i="104"/>
  <c r="C349" i="104"/>
  <c r="C328" i="104"/>
  <c r="C315" i="104"/>
  <c r="C316" i="104"/>
  <c r="C317" i="104"/>
  <c r="C314" i="104"/>
  <c r="C277" i="104"/>
  <c r="C278" i="104"/>
  <c r="C279" i="104"/>
  <c r="C280" i="104"/>
  <c r="C281" i="104"/>
  <c r="C282" i="104"/>
  <c r="C283" i="104"/>
  <c r="C284" i="104"/>
  <c r="C285" i="104"/>
  <c r="C286" i="104"/>
  <c r="C287" i="104"/>
  <c r="C288" i="104"/>
  <c r="C289" i="104"/>
  <c r="C290" i="104"/>
  <c r="C291" i="104"/>
  <c r="C292" i="104"/>
  <c r="C293" i="104"/>
  <c r="C294" i="104"/>
  <c r="C295" i="104"/>
  <c r="C296" i="104"/>
  <c r="C297" i="104"/>
  <c r="C298" i="104"/>
  <c r="C299" i="104"/>
  <c r="C300" i="104"/>
  <c r="C301" i="104"/>
  <c r="C302" i="104"/>
  <c r="C303" i="104"/>
  <c r="C304" i="104"/>
  <c r="C305" i="104"/>
  <c r="C306" i="104"/>
  <c r="C307" i="104"/>
  <c r="C308" i="104"/>
  <c r="C309" i="104"/>
  <c r="C310" i="104"/>
  <c r="C276" i="104"/>
  <c r="C269" i="104"/>
  <c r="C270" i="104"/>
  <c r="C271" i="104"/>
  <c r="C272" i="104"/>
  <c r="C268" i="104"/>
  <c r="C155" i="104"/>
  <c r="C156" i="104"/>
  <c r="C157" i="104"/>
  <c r="C158" i="104"/>
  <c r="C159" i="104"/>
  <c r="C160" i="104"/>
  <c r="C161" i="104"/>
  <c r="C162" i="104"/>
  <c r="C163" i="104"/>
  <c r="C164" i="104"/>
  <c r="C165" i="104"/>
  <c r="C166" i="104"/>
  <c r="C167" i="104"/>
  <c r="C168" i="104"/>
  <c r="C169" i="104"/>
  <c r="C170" i="104"/>
  <c r="C171" i="104"/>
  <c r="C172" i="104"/>
  <c r="C173" i="104"/>
  <c r="C174" i="104"/>
  <c r="C175" i="104"/>
  <c r="C176" i="104"/>
  <c r="C177" i="104"/>
  <c r="C178" i="104"/>
  <c r="C179" i="104"/>
  <c r="C180" i="104"/>
  <c r="C181" i="104"/>
  <c r="C182" i="104"/>
  <c r="C183" i="104"/>
  <c r="C184" i="104"/>
  <c r="C185" i="104"/>
  <c r="C186" i="104"/>
  <c r="C187" i="104"/>
  <c r="C188" i="104"/>
  <c r="C189" i="104"/>
  <c r="C190" i="104"/>
  <c r="C191" i="104"/>
  <c r="C192" i="104"/>
  <c r="C193" i="104"/>
  <c r="C194" i="104"/>
  <c r="C195" i="104"/>
  <c r="C196" i="104"/>
  <c r="C197" i="104"/>
  <c r="C198" i="104"/>
  <c r="C199" i="104"/>
  <c r="C200" i="104"/>
  <c r="C201" i="104"/>
  <c r="C202" i="104"/>
  <c r="C203" i="104"/>
  <c r="C204" i="104"/>
  <c r="C205" i="104"/>
  <c r="C206" i="104"/>
  <c r="C207" i="104"/>
  <c r="C208" i="104"/>
  <c r="C209" i="104"/>
  <c r="C210" i="104"/>
  <c r="C211" i="104"/>
  <c r="C212" i="104"/>
  <c r="C213" i="104"/>
  <c r="C214" i="104"/>
  <c r="C215" i="104"/>
  <c r="C216" i="104"/>
  <c r="C217" i="104"/>
  <c r="C218" i="104"/>
  <c r="C219" i="104"/>
  <c r="C220" i="104"/>
  <c r="C221" i="104"/>
  <c r="C222" i="104"/>
  <c r="C223" i="104"/>
  <c r="C224" i="104"/>
  <c r="C225" i="104"/>
  <c r="C226" i="104"/>
  <c r="C227" i="104"/>
  <c r="C228" i="104"/>
  <c r="C229" i="104"/>
  <c r="C230" i="104"/>
  <c r="C231" i="104"/>
  <c r="C232" i="104"/>
  <c r="C233" i="104"/>
  <c r="C234" i="104"/>
  <c r="C235" i="104"/>
  <c r="C236" i="104"/>
  <c r="C237" i="104"/>
  <c r="C238" i="104"/>
  <c r="C239" i="104"/>
  <c r="C240" i="104"/>
  <c r="C241" i="104"/>
  <c r="C242" i="104"/>
  <c r="C243" i="104"/>
  <c r="C244" i="104"/>
  <c r="C245" i="104"/>
  <c r="C246" i="104"/>
  <c r="C247" i="104"/>
  <c r="C248" i="104"/>
  <c r="C249" i="104"/>
  <c r="C250" i="104"/>
  <c r="C251" i="104"/>
  <c r="C252" i="104"/>
  <c r="C253" i="104"/>
  <c r="C254" i="104"/>
  <c r="C255" i="104"/>
  <c r="C256" i="104"/>
  <c r="C257" i="104"/>
  <c r="C258" i="104"/>
  <c r="C259" i="104"/>
  <c r="C260" i="104"/>
  <c r="C261" i="104"/>
  <c r="C262" i="104"/>
  <c r="C263" i="104"/>
  <c r="C264" i="104"/>
  <c r="C154" i="104"/>
  <c r="C148" i="104"/>
  <c r="C149" i="104"/>
  <c r="C150" i="104"/>
  <c r="C147" i="104"/>
  <c r="D41" i="103" s="1"/>
  <c r="I41" i="103" s="1"/>
  <c r="C127" i="104"/>
  <c r="C120" i="104"/>
  <c r="C121" i="104"/>
  <c r="C122" i="104"/>
  <c r="C123" i="104"/>
  <c r="C119" i="104"/>
  <c r="C111" i="104"/>
  <c r="B34" i="103" s="1"/>
  <c r="D34" i="103" s="1"/>
  <c r="I34" i="103" s="1"/>
  <c r="C115" i="104"/>
  <c r="C114" i="104"/>
  <c r="C105" i="104"/>
  <c r="C106" i="104"/>
  <c r="C107" i="104"/>
  <c r="C104" i="104"/>
  <c r="C92" i="104"/>
  <c r="C93" i="104"/>
  <c r="C94" i="104"/>
  <c r="C95" i="104"/>
  <c r="C96" i="104"/>
  <c r="C97" i="104"/>
  <c r="C98" i="104"/>
  <c r="C99" i="104"/>
  <c r="C100" i="104"/>
  <c r="C91" i="104"/>
  <c r="C79" i="104"/>
  <c r="C80" i="104"/>
  <c r="C81" i="104"/>
  <c r="C82" i="104"/>
  <c r="C83" i="104"/>
  <c r="C84" i="104"/>
  <c r="C85" i="104"/>
  <c r="C86" i="104"/>
  <c r="C87" i="104"/>
  <c r="C78" i="104"/>
  <c r="C72" i="104"/>
  <c r="C73" i="104"/>
  <c r="C74" i="104"/>
  <c r="C75" i="104"/>
  <c r="C71" i="104"/>
  <c r="C64" i="104"/>
  <c r="C65" i="104"/>
  <c r="C66" i="104"/>
  <c r="C67" i="104"/>
  <c r="C68" i="104"/>
  <c r="C63" i="104"/>
  <c r="C54" i="104"/>
  <c r="C55" i="104"/>
  <c r="C56" i="104"/>
  <c r="C57" i="104"/>
  <c r="C58" i="104"/>
  <c r="C59" i="104"/>
  <c r="C60" i="104"/>
  <c r="C53" i="104"/>
  <c r="C48" i="104"/>
  <c r="C49" i="104"/>
  <c r="C50" i="104"/>
  <c r="C47" i="104"/>
  <c r="C5" i="104"/>
  <c r="C6" i="104"/>
  <c r="C7" i="104"/>
  <c r="C8" i="104"/>
  <c r="C9" i="104"/>
  <c r="C10" i="104"/>
  <c r="C11" i="104"/>
  <c r="C12" i="104"/>
  <c r="C13" i="104"/>
  <c r="C14" i="104"/>
  <c r="C15" i="104"/>
  <c r="C16" i="104"/>
  <c r="C17" i="104"/>
  <c r="C18" i="104"/>
  <c r="C19" i="104"/>
  <c r="C20" i="104"/>
  <c r="C21" i="104"/>
  <c r="C22" i="104"/>
  <c r="C23" i="104"/>
  <c r="C24" i="104"/>
  <c r="C25" i="104"/>
  <c r="C26" i="104"/>
  <c r="C27" i="104"/>
  <c r="C28" i="104"/>
  <c r="C29" i="104"/>
  <c r="C30" i="104"/>
  <c r="C31" i="104"/>
  <c r="C32" i="104"/>
  <c r="C33" i="104"/>
  <c r="C34" i="104"/>
  <c r="C35" i="104"/>
  <c r="C36" i="104"/>
  <c r="C37" i="104"/>
  <c r="C38" i="104"/>
  <c r="C39" i="104"/>
  <c r="C40" i="104"/>
  <c r="C41" i="104"/>
  <c r="C42" i="104"/>
  <c r="C43" i="104"/>
  <c r="C44" i="104"/>
  <c r="C4" i="104"/>
  <c r="U349" i="105" l="1"/>
  <c r="U81" i="105"/>
  <c r="U327" i="105"/>
  <c r="U348" i="105"/>
  <c r="U347" i="105"/>
  <c r="U103" i="105"/>
  <c r="U368" i="105"/>
  <c r="U82" i="105"/>
  <c r="U134" i="105"/>
  <c r="U105" i="105"/>
  <c r="U106" i="105"/>
  <c r="U101" i="105"/>
  <c r="U107" i="105"/>
  <c r="U102" i="105"/>
  <c r="U99" i="105"/>
  <c r="U80" i="105"/>
  <c r="U100" i="105"/>
  <c r="U879" i="105"/>
  <c r="U370" i="105"/>
  <c r="U351" i="105"/>
  <c r="U369" i="105"/>
  <c r="U62" i="105"/>
  <c r="U350" i="105"/>
  <c r="U352" i="105"/>
  <c r="U1029" i="105"/>
  <c r="U880" i="105"/>
  <c r="U1030" i="105"/>
  <c r="U79" i="105"/>
  <c r="U878" i="105"/>
  <c r="U48" i="105"/>
  <c r="U49" i="105"/>
  <c r="U61" i="105"/>
  <c r="U313" i="105"/>
  <c r="U236" i="105"/>
  <c r="U238" i="105"/>
  <c r="U237" i="105"/>
  <c r="U552" i="105"/>
  <c r="U545" i="105"/>
  <c r="U540" i="105"/>
  <c r="U536" i="105"/>
  <c r="U520" i="105"/>
  <c r="U551" i="105"/>
  <c r="U549" i="105"/>
  <c r="U535" i="105"/>
  <c r="U550" i="105"/>
  <c r="U547" i="105"/>
  <c r="U542" i="105"/>
  <c r="U534" i="105"/>
  <c r="U544" i="105"/>
  <c r="U539" i="105"/>
  <c r="U519" i="105"/>
  <c r="U543" i="105"/>
  <c r="U546" i="105"/>
  <c r="U541" i="105"/>
  <c r="U521" i="105"/>
  <c r="U538" i="105"/>
  <c r="U548" i="105"/>
  <c r="U537" i="105"/>
  <c r="C135" i="104"/>
  <c r="C144" i="104"/>
  <c r="G279" i="104"/>
  <c r="D63" i="103" s="1"/>
  <c r="I63" i="103" s="1"/>
  <c r="G316" i="104"/>
  <c r="G335" i="104"/>
  <c r="D67" i="103" s="1"/>
  <c r="I67" i="103" s="1"/>
  <c r="G151" i="104"/>
  <c r="G122" i="104"/>
  <c r="D37" i="103" s="1"/>
  <c r="I37" i="103" s="1"/>
  <c r="G73" i="104"/>
  <c r="D24" i="103" s="1"/>
  <c r="I24" i="103" s="1"/>
  <c r="C318" i="104"/>
  <c r="B64" i="103" s="1"/>
  <c r="C265" i="104"/>
  <c r="B53" i="103" s="1"/>
  <c r="C350" i="104"/>
  <c r="B67" i="103" s="1"/>
  <c r="C311" i="104"/>
  <c r="B63" i="103" s="1"/>
  <c r="C151" i="104"/>
  <c r="B41" i="103" s="1"/>
  <c r="F41" i="103" s="1"/>
  <c r="G321" i="104"/>
  <c r="C273" i="104"/>
  <c r="B54" i="103" s="1"/>
  <c r="D54" i="103" s="1"/>
  <c r="I54" i="103" s="1"/>
  <c r="C124" i="104"/>
  <c r="B37" i="103" s="1"/>
  <c r="C116" i="104"/>
  <c r="C108" i="104"/>
  <c r="B33" i="103" s="1"/>
  <c r="D33" i="103" s="1"/>
  <c r="I33" i="103" s="1"/>
  <c r="C101" i="104"/>
  <c r="B30" i="103" s="1"/>
  <c r="D30" i="103" s="1"/>
  <c r="I30" i="103" s="1"/>
  <c r="C88" i="104"/>
  <c r="B29" i="103" s="1"/>
  <c r="C76" i="104"/>
  <c r="B24" i="103" s="1"/>
  <c r="C69" i="104"/>
  <c r="B22" i="103" s="1"/>
  <c r="C61" i="104"/>
  <c r="B18" i="103" s="1"/>
  <c r="D18" i="103" s="1"/>
  <c r="I18" i="103" s="1"/>
  <c r="C51" i="104"/>
  <c r="B13" i="103" s="1"/>
  <c r="D13" i="103" s="1"/>
  <c r="I13" i="103" s="1"/>
  <c r="C45" i="104"/>
  <c r="B12" i="103" s="1"/>
  <c r="B68" i="103" l="1"/>
  <c r="D38" i="103"/>
  <c r="I38" i="103" s="1"/>
  <c r="C145" i="104"/>
  <c r="B38" i="103" s="1"/>
  <c r="I11" i="103"/>
  <c r="D22" i="103"/>
  <c r="I22" i="103" s="1"/>
  <c r="B35" i="103"/>
  <c r="G322" i="104"/>
  <c r="D64" i="103" s="1"/>
  <c r="I64" i="103" s="1"/>
  <c r="F67" i="103"/>
  <c r="F24" i="103"/>
  <c r="F37" i="103"/>
  <c r="F63" i="103"/>
  <c r="B61" i="103"/>
  <c r="D53" i="103"/>
  <c r="D29" i="103"/>
  <c r="I29" i="103" s="1"/>
  <c r="I27" i="103"/>
  <c r="F13" i="103"/>
  <c r="D12" i="103"/>
  <c r="B25" i="103"/>
  <c r="F30" i="103"/>
  <c r="F18" i="103"/>
  <c r="F38" i="103" l="1"/>
  <c r="I53" i="103"/>
  <c r="I12" i="103"/>
  <c r="F22" i="103"/>
  <c r="D35" i="103"/>
  <c r="I35" i="103" s="1"/>
  <c r="F64" i="103"/>
  <c r="F29" i="103"/>
  <c r="F12" i="103"/>
  <c r="I617" i="2" l="1"/>
  <c r="J105" i="2"/>
  <c r="J104" i="2"/>
  <c r="L90" i="2"/>
  <c r="L89" i="2"/>
  <c r="L45" i="2"/>
  <c r="L44" i="2"/>
  <c r="H597" i="2" l="1"/>
  <c r="H574" i="2" l="1"/>
  <c r="B48" i="103" s="1"/>
  <c r="D48" i="103" s="1"/>
  <c r="H573" i="2"/>
  <c r="B47" i="103" s="1"/>
  <c r="D47" i="103" s="1"/>
  <c r="H572" i="2"/>
  <c r="B46" i="103" s="1"/>
  <c r="D46" i="103" s="1"/>
  <c r="H571" i="2"/>
  <c r="B45" i="103" s="1"/>
  <c r="D45" i="103" s="1"/>
  <c r="H570" i="2"/>
  <c r="B44" i="103" s="1"/>
  <c r="F574" i="2"/>
  <c r="F573" i="2"/>
  <c r="F572" i="2"/>
  <c r="F571" i="2"/>
  <c r="F570" i="2"/>
  <c r="C571" i="2"/>
  <c r="D571" i="2"/>
  <c r="C572" i="2"/>
  <c r="D572" i="2"/>
  <c r="C573" i="2"/>
  <c r="D573" i="2"/>
  <c r="C574" i="2"/>
  <c r="D574" i="2"/>
  <c r="D570" i="2"/>
  <c r="C570" i="2"/>
  <c r="U379" i="2"/>
  <c r="U378" i="2"/>
  <c r="U377" i="2"/>
  <c r="U376" i="2"/>
  <c r="U375" i="2"/>
  <c r="U374" i="2"/>
  <c r="U373" i="2"/>
  <c r="U372" i="2"/>
  <c r="U9" i="2"/>
  <c r="U19" i="2"/>
  <c r="U20" i="2"/>
  <c r="U22" i="2"/>
  <c r="U23" i="2"/>
  <c r="U24" i="2"/>
  <c r="U25" i="2"/>
  <c r="U26" i="2"/>
  <c r="U27" i="2"/>
  <c r="U28" i="2"/>
  <c r="U30" i="2"/>
  <c r="U31" i="2"/>
  <c r="U32" i="2"/>
  <c r="U33" i="2"/>
  <c r="U34" i="2"/>
  <c r="U35" i="2"/>
  <c r="U36" i="2"/>
  <c r="U37" i="2"/>
  <c r="U52" i="2"/>
  <c r="U53" i="2"/>
  <c r="U54" i="2"/>
  <c r="U56" i="2"/>
  <c r="U57" i="2"/>
  <c r="U58" i="2"/>
  <c r="U73" i="2"/>
  <c r="U79" i="2"/>
  <c r="U80" i="2"/>
  <c r="U153" i="2"/>
  <c r="U162" i="2"/>
  <c r="U165" i="2"/>
  <c r="U166" i="2"/>
  <c r="U174" i="2"/>
  <c r="U176" i="2"/>
  <c r="U177" i="2"/>
  <c r="U178" i="2"/>
  <c r="U179" i="2"/>
  <c r="U180" i="2"/>
  <c r="U182" i="2"/>
  <c r="U183" i="2"/>
  <c r="U184" i="2"/>
  <c r="U185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9" i="2"/>
  <c r="U240" i="2"/>
  <c r="U241" i="2"/>
  <c r="U243" i="2"/>
  <c r="U244" i="2"/>
  <c r="U266" i="2"/>
  <c r="U268" i="2"/>
  <c r="U277" i="2"/>
  <c r="U281" i="2"/>
  <c r="U282" i="2"/>
  <c r="U284" i="2"/>
  <c r="U287" i="2"/>
  <c r="U289" i="2"/>
  <c r="U305" i="2"/>
  <c r="U322" i="2"/>
  <c r="U324" i="2"/>
  <c r="U325" i="2"/>
  <c r="U326" i="2"/>
  <c r="U327" i="2"/>
  <c r="U330" i="2"/>
  <c r="U334" i="2"/>
  <c r="U335" i="2"/>
  <c r="U336" i="2"/>
  <c r="U340" i="2"/>
  <c r="U359" i="2"/>
  <c r="U360" i="2"/>
  <c r="U361" i="2"/>
  <c r="U363" i="2"/>
  <c r="U365" i="2"/>
  <c r="U389" i="2"/>
  <c r="U391" i="2"/>
  <c r="U392" i="2"/>
  <c r="U393" i="2"/>
  <c r="U394" i="2"/>
  <c r="U395" i="2"/>
  <c r="U396" i="2"/>
  <c r="U397" i="2"/>
  <c r="U401" i="2"/>
  <c r="U402" i="2"/>
  <c r="U403" i="2"/>
  <c r="U441" i="2"/>
  <c r="U442" i="2"/>
  <c r="U443" i="2"/>
  <c r="U444" i="2"/>
  <c r="U445" i="2"/>
  <c r="U446" i="2"/>
  <c r="U447" i="2"/>
  <c r="U503" i="2"/>
  <c r="U504" i="2"/>
  <c r="U516" i="2"/>
  <c r="U581" i="2"/>
  <c r="U582" i="2"/>
  <c r="U589" i="2"/>
  <c r="U590" i="2"/>
  <c r="U591" i="2"/>
  <c r="U592" i="2"/>
  <c r="U593" i="2"/>
  <c r="U594" i="2"/>
  <c r="U595" i="2"/>
  <c r="U596" i="2"/>
  <c r="U598" i="2"/>
  <c r="U599" i="2"/>
  <c r="U600" i="2"/>
  <c r="U601" i="2"/>
  <c r="U641" i="2"/>
  <c r="U642" i="2"/>
  <c r="U643" i="2"/>
  <c r="U644" i="2"/>
  <c r="U645" i="2"/>
  <c r="U646" i="2"/>
  <c r="U647" i="2"/>
  <c r="U648" i="2"/>
  <c r="U649" i="2"/>
  <c r="U650" i="2"/>
  <c r="U651" i="2"/>
  <c r="U653" i="2"/>
  <c r="U654" i="2"/>
  <c r="U674" i="2"/>
  <c r="U675" i="2"/>
  <c r="U676" i="2"/>
  <c r="U677" i="2"/>
  <c r="U678" i="2"/>
  <c r="U679" i="2"/>
  <c r="U680" i="2"/>
  <c r="U681" i="2"/>
  <c r="U682" i="2"/>
  <c r="U684" i="2"/>
  <c r="U686" i="2"/>
  <c r="U687" i="2"/>
  <c r="U688" i="2"/>
  <c r="U689" i="2"/>
  <c r="U690" i="2"/>
  <c r="U691" i="2"/>
  <c r="U692" i="2"/>
  <c r="U693" i="2"/>
  <c r="U694" i="2"/>
  <c r="U695" i="2"/>
  <c r="U696" i="2"/>
  <c r="U697" i="2"/>
  <c r="U698" i="2"/>
  <c r="U699" i="2"/>
  <c r="U700" i="2"/>
  <c r="U701" i="2"/>
  <c r="U702" i="2"/>
  <c r="U703" i="2"/>
  <c r="U704" i="2"/>
  <c r="U705" i="2"/>
  <c r="U706" i="2"/>
  <c r="U707" i="2"/>
  <c r="U708" i="2"/>
  <c r="U709" i="2"/>
  <c r="U710" i="2"/>
  <c r="U711" i="2"/>
  <c r="U712" i="2"/>
  <c r="U713" i="2"/>
  <c r="U714" i="2"/>
  <c r="U715" i="2"/>
  <c r="U716" i="2"/>
  <c r="U717" i="2"/>
  <c r="U718" i="2"/>
  <c r="U719" i="2"/>
  <c r="U720" i="2"/>
  <c r="U721" i="2"/>
  <c r="U723" i="2"/>
  <c r="U724" i="2"/>
  <c r="U725" i="2"/>
  <c r="U726" i="2"/>
  <c r="U727" i="2"/>
  <c r="U728" i="2"/>
  <c r="U729" i="2"/>
  <c r="U730" i="2"/>
  <c r="U731" i="2"/>
  <c r="U732" i="2"/>
  <c r="U733" i="2"/>
  <c r="U734" i="2"/>
  <c r="U736" i="2"/>
  <c r="U737" i="2"/>
  <c r="U738" i="2"/>
  <c r="U739" i="2"/>
  <c r="U740" i="2"/>
  <c r="U741" i="2"/>
  <c r="U742" i="2"/>
  <c r="U743" i="2"/>
  <c r="U744" i="2"/>
  <c r="U763" i="2"/>
  <c r="U764" i="2"/>
  <c r="U765" i="2"/>
  <c r="U766" i="2"/>
  <c r="U767" i="2"/>
  <c r="U768" i="2"/>
  <c r="U769" i="2"/>
  <c r="U770" i="2"/>
  <c r="U771" i="2"/>
  <c r="U772" i="2"/>
  <c r="U773" i="2"/>
  <c r="U774" i="2"/>
  <c r="U776" i="2"/>
  <c r="U777" i="2"/>
  <c r="U778" i="2"/>
  <c r="U779" i="2"/>
  <c r="U783" i="2"/>
  <c r="U784" i="2"/>
  <c r="U785" i="2"/>
  <c r="U786" i="2"/>
  <c r="U788" i="2"/>
  <c r="U789" i="2"/>
  <c r="U790" i="2"/>
  <c r="U791" i="2"/>
  <c r="U792" i="2"/>
  <c r="U793" i="2"/>
  <c r="U794" i="2"/>
  <c r="U795" i="2"/>
  <c r="U796" i="2"/>
  <c r="U797" i="2"/>
  <c r="U798" i="2"/>
  <c r="U800" i="2"/>
  <c r="U801" i="2"/>
  <c r="U802" i="2"/>
  <c r="U803" i="2"/>
  <c r="U807" i="2"/>
  <c r="U808" i="2"/>
  <c r="U810" i="2"/>
  <c r="U811" i="2"/>
  <c r="U812" i="2"/>
  <c r="U813" i="2"/>
  <c r="U814" i="2"/>
  <c r="U815" i="2"/>
  <c r="U816" i="2"/>
  <c r="U817" i="2"/>
  <c r="U818" i="2"/>
  <c r="U819" i="2"/>
  <c r="U820" i="2"/>
  <c r="U822" i="2"/>
  <c r="U823" i="2"/>
  <c r="U824" i="2"/>
  <c r="U825" i="2"/>
  <c r="U829" i="2"/>
  <c r="U830" i="2"/>
  <c r="U831" i="2"/>
  <c r="U832" i="2"/>
  <c r="U833" i="2"/>
  <c r="U834" i="2"/>
  <c r="U835" i="2"/>
  <c r="U836" i="2"/>
  <c r="U837" i="2"/>
  <c r="U838" i="2"/>
  <c r="U839" i="2"/>
  <c r="U840" i="2"/>
  <c r="U842" i="2"/>
  <c r="U843" i="2"/>
  <c r="U844" i="2"/>
  <c r="U845" i="2"/>
  <c r="U846" i="2"/>
  <c r="U847" i="2"/>
  <c r="U848" i="2"/>
  <c r="U849" i="2"/>
  <c r="U850" i="2"/>
  <c r="U851" i="2"/>
  <c r="U852" i="2"/>
  <c r="U853" i="2"/>
  <c r="U855" i="2"/>
  <c r="U856" i="2"/>
  <c r="U857" i="2"/>
  <c r="U858" i="2"/>
  <c r="U862" i="2"/>
  <c r="U864" i="2"/>
  <c r="U866" i="2"/>
  <c r="U867" i="2"/>
  <c r="U868" i="2"/>
  <c r="U869" i="2"/>
  <c r="U870" i="2"/>
  <c r="U871" i="2"/>
  <c r="U872" i="2"/>
  <c r="U873" i="2"/>
  <c r="U874" i="2"/>
  <c r="U875" i="2"/>
  <c r="U876" i="2"/>
  <c r="U878" i="2"/>
  <c r="U879" i="2"/>
  <c r="U880" i="2"/>
  <c r="U881" i="2"/>
  <c r="U885" i="2"/>
  <c r="U886" i="2"/>
  <c r="U887" i="2"/>
  <c r="U888" i="2"/>
  <c r="U890" i="2"/>
  <c r="U891" i="2"/>
  <c r="U892" i="2"/>
  <c r="U893" i="2"/>
  <c r="U894" i="2"/>
  <c r="U895" i="2"/>
  <c r="U896" i="2"/>
  <c r="U897" i="2"/>
  <c r="U898" i="2"/>
  <c r="U899" i="2"/>
  <c r="U900" i="2"/>
  <c r="U902" i="2"/>
  <c r="U903" i="2"/>
  <c r="U904" i="2"/>
  <c r="U905" i="2"/>
  <c r="U915" i="2"/>
  <c r="U916" i="2"/>
  <c r="U917" i="2"/>
  <c r="U918" i="2"/>
  <c r="U921" i="2"/>
  <c r="U922" i="2"/>
  <c r="U923" i="2"/>
  <c r="U924" i="2"/>
  <c r="U925" i="2"/>
  <c r="U926" i="2"/>
  <c r="U927" i="2"/>
  <c r="U928" i="2"/>
  <c r="U929" i="2"/>
  <c r="U930" i="2"/>
  <c r="U931" i="2"/>
  <c r="U932" i="2"/>
  <c r="U933" i="2"/>
  <c r="U941" i="2"/>
  <c r="U950" i="2"/>
  <c r="U951" i="2"/>
  <c r="U952" i="2"/>
  <c r="U953" i="2"/>
  <c r="U967" i="2"/>
  <c r="U971" i="2"/>
  <c r="U979" i="2"/>
  <c r="U987" i="2"/>
  <c r="U988" i="2"/>
  <c r="U989" i="2"/>
  <c r="U1000" i="2"/>
  <c r="U1012" i="2"/>
  <c r="U1013" i="2"/>
  <c r="U1015" i="2"/>
  <c r="U1016" i="2"/>
  <c r="U1017" i="2"/>
  <c r="U1018" i="2"/>
  <c r="U1019" i="2"/>
  <c r="U1021" i="2"/>
  <c r="U1022" i="2"/>
  <c r="U1024" i="2"/>
  <c r="U1026" i="2"/>
  <c r="U1030" i="2"/>
  <c r="U1031" i="2"/>
  <c r="U1034" i="2"/>
  <c r="U1037" i="2"/>
  <c r="U1038" i="2"/>
  <c r="U1039" i="2"/>
  <c r="U1040" i="2"/>
  <c r="U1080" i="2"/>
  <c r="U1081" i="2"/>
  <c r="U1082" i="2"/>
  <c r="U1083" i="2"/>
  <c r="U1084" i="2"/>
  <c r="U1085" i="2"/>
  <c r="U1086" i="2"/>
  <c r="U1088" i="2"/>
  <c r="U1089" i="2"/>
  <c r="U1090" i="2"/>
  <c r="U1091" i="2"/>
  <c r="U1092" i="2"/>
  <c r="U1093" i="2"/>
  <c r="U1094" i="2"/>
  <c r="U1095" i="2"/>
  <c r="U1096" i="2"/>
  <c r="U1097" i="2"/>
  <c r="U1098" i="2"/>
  <c r="U1099" i="2"/>
  <c r="U1100" i="2"/>
  <c r="U1101" i="2"/>
  <c r="U1102" i="2"/>
  <c r="U1103" i="2"/>
  <c r="U1104" i="2"/>
  <c r="U1106" i="2"/>
  <c r="U1107" i="2"/>
  <c r="U1108" i="2"/>
  <c r="U1109" i="2"/>
  <c r="U1110" i="2"/>
  <c r="U1147" i="2"/>
  <c r="U1162" i="2"/>
  <c r="U1163" i="2"/>
  <c r="U1164" i="2"/>
  <c r="U1165" i="2"/>
  <c r="U1166" i="2"/>
  <c r="U1167" i="2"/>
  <c r="U1168" i="2"/>
  <c r="U1169" i="2"/>
  <c r="U1170" i="2"/>
  <c r="U1171" i="2"/>
  <c r="U1172" i="2"/>
  <c r="U1173" i="2"/>
  <c r="U1174" i="2"/>
  <c r="U1175" i="2"/>
  <c r="U1176" i="2"/>
  <c r="U1177" i="2"/>
  <c r="U1178" i="2"/>
  <c r="U1179" i="2"/>
  <c r="U1180" i="2"/>
  <c r="U1181" i="2"/>
  <c r="U1182" i="2"/>
  <c r="U1183" i="2"/>
  <c r="U1184" i="2"/>
  <c r="U1185" i="2"/>
  <c r="U1186" i="2"/>
  <c r="U1187" i="2"/>
  <c r="U1188" i="2"/>
  <c r="U1189" i="2"/>
  <c r="U1190" i="2"/>
  <c r="U1192" i="2"/>
  <c r="U1193" i="2"/>
  <c r="U1194" i="2"/>
  <c r="U1195" i="2"/>
  <c r="U1196" i="2"/>
  <c r="U1197" i="2"/>
  <c r="U1198" i="2"/>
  <c r="U1199" i="2"/>
  <c r="U1200" i="2"/>
  <c r="U1201" i="2"/>
  <c r="U1202" i="2"/>
  <c r="U1203" i="2"/>
  <c r="U1204" i="2"/>
  <c r="U1205" i="2"/>
  <c r="U1206" i="2"/>
  <c r="U1207" i="2"/>
  <c r="U1208" i="2"/>
  <c r="U1209" i="2"/>
  <c r="U1210" i="2"/>
  <c r="U1211" i="2"/>
  <c r="U1212" i="2"/>
  <c r="U1213" i="2"/>
  <c r="U1214" i="2"/>
  <c r="U1215" i="2"/>
  <c r="U1216" i="2"/>
  <c r="U1217" i="2"/>
  <c r="U1218" i="2"/>
  <c r="U1219" i="2"/>
  <c r="U1220" i="2"/>
  <c r="U1221" i="2"/>
  <c r="U1222" i="2"/>
  <c r="U1223" i="2"/>
  <c r="U1224" i="2"/>
  <c r="U1226" i="2"/>
  <c r="U1233" i="2"/>
  <c r="U1234" i="2"/>
  <c r="U1236" i="2"/>
  <c r="U1237" i="2"/>
  <c r="U1238" i="2"/>
  <c r="U1239" i="2"/>
  <c r="U1240" i="2"/>
  <c r="U1241" i="2"/>
  <c r="U1242" i="2"/>
  <c r="U1247" i="2"/>
  <c r="U1248" i="2"/>
  <c r="U1250" i="2"/>
  <c r="U1255" i="2"/>
  <c r="U1256" i="2"/>
  <c r="I23" i="99"/>
  <c r="K23" i="99" s="1"/>
  <c r="I22" i="99"/>
  <c r="K22" i="99" s="1"/>
  <c r="J20" i="99"/>
  <c r="J24" i="99" s="1"/>
  <c r="I19" i="99"/>
  <c r="K19" i="99" s="1"/>
  <c r="I18" i="99"/>
  <c r="K18" i="99" s="1"/>
  <c r="I17" i="99"/>
  <c r="J11" i="99"/>
  <c r="J15" i="99" s="1"/>
  <c r="I14" i="99"/>
  <c r="K14" i="99" s="1"/>
  <c r="I13" i="99"/>
  <c r="K13" i="99" s="1"/>
  <c r="I9" i="99"/>
  <c r="K9" i="99" s="1"/>
  <c r="I10" i="99"/>
  <c r="K10" i="99" s="1"/>
  <c r="I8" i="99"/>
  <c r="K35" i="35"/>
  <c r="K43" i="35"/>
  <c r="C468" i="2"/>
  <c r="I35" i="35" s="1"/>
  <c r="D468" i="2"/>
  <c r="I11" i="99" l="1"/>
  <c r="I15" i="99" s="1"/>
  <c r="U574" i="2"/>
  <c r="U573" i="2"/>
  <c r="U572" i="2"/>
  <c r="D44" i="103"/>
  <c r="B50" i="103"/>
  <c r="I20" i="99"/>
  <c r="I24" i="99" s="1"/>
  <c r="U570" i="2"/>
  <c r="U571" i="2"/>
  <c r="M35" i="35"/>
  <c r="K8" i="99"/>
  <c r="K11" i="99" s="1"/>
  <c r="K15" i="99" s="1"/>
  <c r="K17" i="99"/>
  <c r="K20" i="99" s="1"/>
  <c r="K24" i="99" s="1"/>
  <c r="D469" i="2" l="1"/>
  <c r="C469" i="2"/>
  <c r="D509" i="2"/>
  <c r="C509" i="2"/>
  <c r="D408" i="2"/>
  <c r="K37" i="35" s="1"/>
  <c r="C408" i="2"/>
  <c r="D297" i="2"/>
  <c r="C297" i="2"/>
  <c r="J15" i="35"/>
  <c r="J16" i="35"/>
  <c r="J7" i="35"/>
  <c r="J8" i="35"/>
  <c r="J9" i="35"/>
  <c r="J10" i="35"/>
  <c r="J11" i="35"/>
  <c r="J12" i="35"/>
  <c r="J13" i="35"/>
  <c r="J14" i="35"/>
  <c r="D1253" i="2"/>
  <c r="H1253" i="2" s="1"/>
  <c r="C1253" i="2"/>
  <c r="F1253" i="2" s="1"/>
  <c r="D1252" i="2"/>
  <c r="H1252" i="2" s="1"/>
  <c r="C1252" i="2"/>
  <c r="F1252" i="2" s="1"/>
  <c r="D1251" i="2"/>
  <c r="H1251" i="2" s="1"/>
  <c r="C1251" i="2"/>
  <c r="F1251" i="2" s="1"/>
  <c r="D1250" i="2"/>
  <c r="C1250" i="2"/>
  <c r="D1249" i="2"/>
  <c r="C1249" i="2"/>
  <c r="D1242" i="2"/>
  <c r="C1242" i="2"/>
  <c r="D1241" i="2"/>
  <c r="C1241" i="2"/>
  <c r="D1240" i="2"/>
  <c r="C1240" i="2"/>
  <c r="D1239" i="2"/>
  <c r="C1239" i="2"/>
  <c r="D1238" i="2"/>
  <c r="C1238" i="2"/>
  <c r="D1237" i="2"/>
  <c r="C1237" i="2"/>
  <c r="D1236" i="2"/>
  <c r="C1236" i="2"/>
  <c r="D1235" i="2"/>
  <c r="C1235" i="2"/>
  <c r="D1234" i="2"/>
  <c r="C1234" i="2"/>
  <c r="D1233" i="2"/>
  <c r="C1233" i="2"/>
  <c r="D1232" i="2"/>
  <c r="C1232" i="2"/>
  <c r="D1231" i="2"/>
  <c r="H1231" i="2" s="1"/>
  <c r="C1231" i="2"/>
  <c r="F1231" i="2" s="1"/>
  <c r="D1230" i="2"/>
  <c r="H1230" i="2" s="1"/>
  <c r="C1230" i="2"/>
  <c r="F1230" i="2" s="1"/>
  <c r="D1229" i="2"/>
  <c r="H1229" i="2" s="1"/>
  <c r="C1229" i="2"/>
  <c r="F1229" i="2" s="1"/>
  <c r="D1228" i="2"/>
  <c r="H1228" i="2" s="1"/>
  <c r="C1228" i="2"/>
  <c r="F1228" i="2" s="1"/>
  <c r="D1227" i="2"/>
  <c r="H1227" i="2" s="1"/>
  <c r="C1227" i="2"/>
  <c r="F1227" i="2" s="1"/>
  <c r="D1226" i="2"/>
  <c r="C1226" i="2"/>
  <c r="D1225" i="2"/>
  <c r="C1225" i="2"/>
  <c r="D1224" i="2"/>
  <c r="C1224" i="2"/>
  <c r="D1223" i="2"/>
  <c r="C1223" i="2"/>
  <c r="D1222" i="2"/>
  <c r="C1222" i="2"/>
  <c r="D1221" i="2"/>
  <c r="C1221" i="2"/>
  <c r="D1220" i="2"/>
  <c r="C1220" i="2"/>
  <c r="D1219" i="2"/>
  <c r="C1219" i="2"/>
  <c r="D1218" i="2"/>
  <c r="C1218" i="2"/>
  <c r="D1217" i="2"/>
  <c r="C1217" i="2"/>
  <c r="D1216" i="2"/>
  <c r="C1216" i="2"/>
  <c r="D1215" i="2"/>
  <c r="C1215" i="2"/>
  <c r="D1214" i="2"/>
  <c r="C1214" i="2"/>
  <c r="D1213" i="2"/>
  <c r="C1213" i="2"/>
  <c r="D1212" i="2"/>
  <c r="C1212" i="2"/>
  <c r="D1211" i="2"/>
  <c r="C1211" i="2"/>
  <c r="D1210" i="2"/>
  <c r="C1210" i="2"/>
  <c r="D1209" i="2"/>
  <c r="C1209" i="2"/>
  <c r="D1208" i="2"/>
  <c r="C1208" i="2"/>
  <c r="D1207" i="2"/>
  <c r="C1207" i="2"/>
  <c r="D1206" i="2"/>
  <c r="C1206" i="2"/>
  <c r="D1205" i="2"/>
  <c r="C1205" i="2"/>
  <c r="D1204" i="2"/>
  <c r="C1204" i="2"/>
  <c r="D1203" i="2"/>
  <c r="C1203" i="2"/>
  <c r="D1202" i="2"/>
  <c r="C1202" i="2"/>
  <c r="D1201" i="2"/>
  <c r="C1201" i="2"/>
  <c r="D1200" i="2"/>
  <c r="C1200" i="2"/>
  <c r="D1199" i="2"/>
  <c r="C1199" i="2"/>
  <c r="D1198" i="2"/>
  <c r="C1198" i="2"/>
  <c r="D1197" i="2"/>
  <c r="C1197" i="2"/>
  <c r="D1196" i="2"/>
  <c r="C1196" i="2"/>
  <c r="D1195" i="2"/>
  <c r="C1195" i="2"/>
  <c r="D1194" i="2"/>
  <c r="C1194" i="2"/>
  <c r="D1193" i="2"/>
  <c r="C1193" i="2"/>
  <c r="D1192" i="2"/>
  <c r="C1192" i="2"/>
  <c r="D1191" i="2"/>
  <c r="C1191" i="2"/>
  <c r="D1190" i="2"/>
  <c r="C1190" i="2"/>
  <c r="D1189" i="2"/>
  <c r="C1189" i="2"/>
  <c r="D1188" i="2"/>
  <c r="C1188" i="2"/>
  <c r="D1187" i="2"/>
  <c r="C1187" i="2"/>
  <c r="D1186" i="2"/>
  <c r="C1186" i="2"/>
  <c r="D1185" i="2"/>
  <c r="C1185" i="2"/>
  <c r="D1184" i="2"/>
  <c r="C1184" i="2"/>
  <c r="D1183" i="2"/>
  <c r="C1183" i="2"/>
  <c r="D1182" i="2"/>
  <c r="C1182" i="2"/>
  <c r="D1181" i="2"/>
  <c r="C1181" i="2"/>
  <c r="D1180" i="2"/>
  <c r="C1180" i="2"/>
  <c r="D1179" i="2"/>
  <c r="C1179" i="2"/>
  <c r="D1178" i="2"/>
  <c r="C1178" i="2"/>
  <c r="D1177" i="2"/>
  <c r="C1177" i="2"/>
  <c r="D1176" i="2"/>
  <c r="C1176" i="2"/>
  <c r="D1175" i="2"/>
  <c r="C1175" i="2"/>
  <c r="D1174" i="2"/>
  <c r="C1174" i="2"/>
  <c r="D1173" i="2"/>
  <c r="C1173" i="2"/>
  <c r="D1172" i="2"/>
  <c r="C1172" i="2"/>
  <c r="D1171" i="2"/>
  <c r="C1171" i="2"/>
  <c r="D1170" i="2"/>
  <c r="C1170" i="2"/>
  <c r="D1169" i="2"/>
  <c r="C1169" i="2"/>
  <c r="D1168" i="2"/>
  <c r="C1168" i="2"/>
  <c r="D1167" i="2"/>
  <c r="C1167" i="2"/>
  <c r="D1166" i="2"/>
  <c r="C1166" i="2"/>
  <c r="D1165" i="2"/>
  <c r="C1165" i="2"/>
  <c r="D1164" i="2"/>
  <c r="C1164" i="2"/>
  <c r="D1163" i="2"/>
  <c r="C1163" i="2"/>
  <c r="D1162" i="2"/>
  <c r="C1162" i="2"/>
  <c r="D1161" i="2"/>
  <c r="C1161" i="2"/>
  <c r="D1153" i="2"/>
  <c r="H1153" i="2" s="1"/>
  <c r="C1153" i="2"/>
  <c r="F1153" i="2" s="1"/>
  <c r="D1152" i="2"/>
  <c r="H1152" i="2" s="1"/>
  <c r="C1152" i="2"/>
  <c r="F1152" i="2" s="1"/>
  <c r="D1151" i="2"/>
  <c r="H1151" i="2" s="1"/>
  <c r="C1151" i="2"/>
  <c r="F1151" i="2" s="1"/>
  <c r="D1148" i="2"/>
  <c r="H1148" i="2" s="1"/>
  <c r="C1148" i="2"/>
  <c r="F1148" i="2" s="1"/>
  <c r="D1147" i="2"/>
  <c r="C1147" i="2"/>
  <c r="D1146" i="2"/>
  <c r="C1146" i="2"/>
  <c r="D1145" i="2"/>
  <c r="H1145" i="2" s="1"/>
  <c r="C1145" i="2"/>
  <c r="F1145" i="2" s="1"/>
  <c r="D1144" i="2"/>
  <c r="H1144" i="2" s="1"/>
  <c r="C1144" i="2"/>
  <c r="F1144" i="2" s="1"/>
  <c r="D1143" i="2"/>
  <c r="H1143" i="2" s="1"/>
  <c r="C1143" i="2"/>
  <c r="F1143" i="2" s="1"/>
  <c r="D1142" i="2"/>
  <c r="H1142" i="2" s="1"/>
  <c r="C1142" i="2"/>
  <c r="F1142" i="2" s="1"/>
  <c r="D1141" i="2"/>
  <c r="H1141" i="2" s="1"/>
  <c r="C1141" i="2"/>
  <c r="F1141" i="2" s="1"/>
  <c r="D1140" i="2"/>
  <c r="H1140" i="2" s="1"/>
  <c r="C1140" i="2"/>
  <c r="F1140" i="2" s="1"/>
  <c r="D1139" i="2"/>
  <c r="H1139" i="2" s="1"/>
  <c r="C1139" i="2"/>
  <c r="F1139" i="2" s="1"/>
  <c r="D1138" i="2"/>
  <c r="H1138" i="2" s="1"/>
  <c r="C1138" i="2"/>
  <c r="F1138" i="2" s="1"/>
  <c r="D1137" i="2"/>
  <c r="H1137" i="2" s="1"/>
  <c r="C1137" i="2"/>
  <c r="F1137" i="2" s="1"/>
  <c r="D1128" i="2"/>
  <c r="H1128" i="2" s="1"/>
  <c r="C1128" i="2"/>
  <c r="F1128" i="2" s="1"/>
  <c r="D1127" i="2"/>
  <c r="H1127" i="2" s="1"/>
  <c r="C1127" i="2"/>
  <c r="F1127" i="2" s="1"/>
  <c r="D1126" i="2"/>
  <c r="H1126" i="2" s="1"/>
  <c r="C1126" i="2"/>
  <c r="F1126" i="2" s="1"/>
  <c r="D1123" i="2"/>
  <c r="H1123" i="2" s="1"/>
  <c r="C1123" i="2"/>
  <c r="F1123" i="2" s="1"/>
  <c r="D1122" i="2"/>
  <c r="H1122" i="2" s="1"/>
  <c r="C1122" i="2"/>
  <c r="F1122" i="2" s="1"/>
  <c r="D1121" i="2"/>
  <c r="H1121" i="2" s="1"/>
  <c r="C1121" i="2"/>
  <c r="F1121" i="2" s="1"/>
  <c r="D1120" i="2"/>
  <c r="H1120" i="2" s="1"/>
  <c r="C1120" i="2"/>
  <c r="F1120" i="2" s="1"/>
  <c r="D1113" i="2"/>
  <c r="C1113" i="2"/>
  <c r="D1112" i="2"/>
  <c r="C1112" i="2"/>
  <c r="D1111" i="2"/>
  <c r="C1111" i="2"/>
  <c r="D1110" i="2"/>
  <c r="C1110" i="2"/>
  <c r="D1109" i="2"/>
  <c r="C1109" i="2"/>
  <c r="D1108" i="2"/>
  <c r="H1111" i="2" s="1"/>
  <c r="C1108" i="2"/>
  <c r="F1111" i="2" s="1"/>
  <c r="D1107" i="2"/>
  <c r="C1107" i="2"/>
  <c r="D1106" i="2"/>
  <c r="C1106" i="2"/>
  <c r="D1105" i="2"/>
  <c r="C1105" i="2"/>
  <c r="D1104" i="2"/>
  <c r="C1104" i="2"/>
  <c r="D1103" i="2"/>
  <c r="C1103" i="2"/>
  <c r="D1102" i="2"/>
  <c r="C1102" i="2"/>
  <c r="D1101" i="2"/>
  <c r="C1101" i="2"/>
  <c r="D1100" i="2"/>
  <c r="C1100" i="2"/>
  <c r="D1099" i="2"/>
  <c r="C1099" i="2"/>
  <c r="D1098" i="2"/>
  <c r="C1098" i="2"/>
  <c r="D1097" i="2"/>
  <c r="C1097" i="2"/>
  <c r="D1096" i="2"/>
  <c r="C1096" i="2"/>
  <c r="D1095" i="2"/>
  <c r="C1095" i="2"/>
  <c r="D1094" i="2"/>
  <c r="C1094" i="2"/>
  <c r="D1093" i="2"/>
  <c r="C1093" i="2"/>
  <c r="D1092" i="2"/>
  <c r="C1092" i="2"/>
  <c r="D1091" i="2"/>
  <c r="C1091" i="2"/>
  <c r="D1090" i="2"/>
  <c r="C1090" i="2"/>
  <c r="D1089" i="2"/>
  <c r="C1089" i="2"/>
  <c r="D1088" i="2"/>
  <c r="C1088" i="2"/>
  <c r="D1087" i="2"/>
  <c r="C1087" i="2"/>
  <c r="D1086" i="2"/>
  <c r="C1086" i="2"/>
  <c r="D1085" i="2"/>
  <c r="C1085" i="2"/>
  <c r="D1084" i="2"/>
  <c r="C1084" i="2"/>
  <c r="D1083" i="2"/>
  <c r="C1083" i="2"/>
  <c r="D1082" i="2"/>
  <c r="C1082" i="2"/>
  <c r="D1081" i="2"/>
  <c r="C1081" i="2"/>
  <c r="D1080" i="2"/>
  <c r="C1080" i="2"/>
  <c r="D1079" i="2"/>
  <c r="C1079" i="2"/>
  <c r="D1078" i="2"/>
  <c r="C1078" i="2"/>
  <c r="D1077" i="2"/>
  <c r="C1077" i="2"/>
  <c r="D1076" i="2"/>
  <c r="C1076" i="2"/>
  <c r="D1072" i="2"/>
  <c r="H1072" i="2" s="1"/>
  <c r="C1072" i="2"/>
  <c r="F1072" i="2" s="1"/>
  <c r="D1071" i="2"/>
  <c r="H1071" i="2" s="1"/>
  <c r="C1071" i="2"/>
  <c r="F1071" i="2" s="1"/>
  <c r="D1070" i="2"/>
  <c r="H1070" i="2" s="1"/>
  <c r="C1070" i="2"/>
  <c r="F1070" i="2" s="1"/>
  <c r="D1063" i="2"/>
  <c r="H1063" i="2" s="1"/>
  <c r="C1063" i="2"/>
  <c r="F1063" i="2" s="1"/>
  <c r="D1062" i="2"/>
  <c r="H1062" i="2" s="1"/>
  <c r="C1062" i="2"/>
  <c r="F1062" i="2" s="1"/>
  <c r="D1061" i="2"/>
  <c r="H1061" i="2" s="1"/>
  <c r="C1061" i="2"/>
  <c r="F1061" i="2" s="1"/>
  <c r="D1060" i="2"/>
  <c r="H1060" i="2" s="1"/>
  <c r="C1060" i="2"/>
  <c r="F1060" i="2" s="1"/>
  <c r="D1059" i="2"/>
  <c r="H1059" i="2" s="1"/>
  <c r="C1059" i="2"/>
  <c r="F1059" i="2" s="1"/>
  <c r="D1052" i="2"/>
  <c r="H1052" i="2" s="1"/>
  <c r="C1052" i="2"/>
  <c r="F1052" i="2" s="1"/>
  <c r="D1051" i="2"/>
  <c r="H1051" i="2" s="1"/>
  <c r="C1051" i="2"/>
  <c r="F1051" i="2" s="1"/>
  <c r="D1050" i="2"/>
  <c r="H1050" i="2" s="1"/>
  <c r="C1050" i="2"/>
  <c r="F1050" i="2" s="1"/>
  <c r="D1043" i="2"/>
  <c r="C1043" i="2"/>
  <c r="D1042" i="2"/>
  <c r="C1042" i="2"/>
  <c r="D1041" i="2"/>
  <c r="C1041" i="2"/>
  <c r="D1040" i="2"/>
  <c r="C1040" i="2"/>
  <c r="D1039" i="2"/>
  <c r="C1039" i="2"/>
  <c r="D1038" i="2"/>
  <c r="C1038" i="2"/>
  <c r="D1037" i="2"/>
  <c r="C1037" i="2"/>
  <c r="D1036" i="2"/>
  <c r="C1036" i="2"/>
  <c r="D1035" i="2"/>
  <c r="H1035" i="2" s="1"/>
  <c r="C1035" i="2"/>
  <c r="F1035" i="2" s="1"/>
  <c r="D1034" i="2"/>
  <c r="C1034" i="2"/>
  <c r="D1033" i="2"/>
  <c r="C1033" i="2"/>
  <c r="D1032" i="2"/>
  <c r="C1032" i="2"/>
  <c r="D1031" i="2"/>
  <c r="C1031" i="2"/>
  <c r="D1030" i="2"/>
  <c r="C1030" i="2"/>
  <c r="D1029" i="2"/>
  <c r="C1029" i="2"/>
  <c r="D1028" i="2"/>
  <c r="H1028" i="2" s="1"/>
  <c r="C1028" i="2"/>
  <c r="F1028" i="2" s="1"/>
  <c r="D1027" i="2"/>
  <c r="H1027" i="2" s="1"/>
  <c r="C1027" i="2"/>
  <c r="F1027" i="2" s="1"/>
  <c r="D1026" i="2"/>
  <c r="C1026" i="2"/>
  <c r="D1025" i="2"/>
  <c r="C1025" i="2"/>
  <c r="D1024" i="2"/>
  <c r="C1024" i="2"/>
  <c r="D1023" i="2"/>
  <c r="C1023" i="2"/>
  <c r="D1022" i="2"/>
  <c r="C1022" i="2"/>
  <c r="D1021" i="2"/>
  <c r="C1021" i="2"/>
  <c r="D1020" i="2"/>
  <c r="C1020" i="2"/>
  <c r="D1019" i="2"/>
  <c r="C1019" i="2"/>
  <c r="D1018" i="2"/>
  <c r="C1018" i="2"/>
  <c r="D1017" i="2"/>
  <c r="C1017" i="2"/>
  <c r="D1016" i="2"/>
  <c r="C1016" i="2"/>
  <c r="D1015" i="2"/>
  <c r="C1015" i="2"/>
  <c r="D1014" i="2"/>
  <c r="C1014" i="2"/>
  <c r="D1013" i="2"/>
  <c r="C1013" i="2"/>
  <c r="D1012" i="2"/>
  <c r="C1012" i="2"/>
  <c r="D1011" i="2"/>
  <c r="C1011" i="2"/>
  <c r="D1010" i="2"/>
  <c r="H1010" i="2" s="1"/>
  <c r="C1010" i="2"/>
  <c r="F1010" i="2" s="1"/>
  <c r="D1003" i="2"/>
  <c r="H1003" i="2" s="1"/>
  <c r="C1003" i="2"/>
  <c r="F1003" i="2" s="1"/>
  <c r="D1002" i="2"/>
  <c r="H1002" i="2" s="1"/>
  <c r="C1002" i="2"/>
  <c r="F1002" i="2" s="1"/>
  <c r="D1001" i="2"/>
  <c r="H1001" i="2" s="1"/>
  <c r="C1001" i="2"/>
  <c r="F1001" i="2" s="1"/>
  <c r="D1000" i="2"/>
  <c r="C1000" i="2"/>
  <c r="D999" i="2"/>
  <c r="C999" i="2"/>
  <c r="D992" i="2"/>
  <c r="H992" i="2" s="1"/>
  <c r="C992" i="2"/>
  <c r="F992" i="2" s="1"/>
  <c r="D991" i="2"/>
  <c r="H991" i="2" s="1"/>
  <c r="C991" i="2"/>
  <c r="F991" i="2" s="1"/>
  <c r="D990" i="2"/>
  <c r="H990" i="2" s="1"/>
  <c r="C990" i="2"/>
  <c r="F990" i="2" s="1"/>
  <c r="D989" i="2"/>
  <c r="C989" i="2"/>
  <c r="D988" i="2"/>
  <c r="C988" i="2"/>
  <c r="D987" i="2"/>
  <c r="C987" i="2"/>
  <c r="D986" i="2"/>
  <c r="C986" i="2"/>
  <c r="D985" i="2"/>
  <c r="H985" i="2" s="1"/>
  <c r="C985" i="2"/>
  <c r="F985" i="2" s="1"/>
  <c r="D984" i="2"/>
  <c r="H984" i="2" s="1"/>
  <c r="C984" i="2"/>
  <c r="F984" i="2" s="1"/>
  <c r="D983" i="2"/>
  <c r="H983" i="2" s="1"/>
  <c r="C983" i="2"/>
  <c r="F983" i="2" s="1"/>
  <c r="D982" i="2"/>
  <c r="H982" i="2" s="1"/>
  <c r="C982" i="2"/>
  <c r="F982" i="2" s="1"/>
  <c r="D981" i="2"/>
  <c r="H981" i="2" s="1"/>
  <c r="C981" i="2"/>
  <c r="F981" i="2" s="1"/>
  <c r="D980" i="2"/>
  <c r="H980" i="2" s="1"/>
  <c r="C980" i="2"/>
  <c r="F980" i="2" s="1"/>
  <c r="D979" i="2"/>
  <c r="C979" i="2"/>
  <c r="D978" i="2"/>
  <c r="C978" i="2"/>
  <c r="D971" i="2"/>
  <c r="C971" i="2"/>
  <c r="D970" i="2"/>
  <c r="C970" i="2"/>
  <c r="D969" i="2"/>
  <c r="H969" i="2" s="1"/>
  <c r="C969" i="2"/>
  <c r="F969" i="2" s="1"/>
  <c r="D968" i="2"/>
  <c r="H968" i="2" s="1"/>
  <c r="C968" i="2"/>
  <c r="F968" i="2" s="1"/>
  <c r="D967" i="2"/>
  <c r="C967" i="2"/>
  <c r="D966" i="2"/>
  <c r="C966" i="2"/>
  <c r="D965" i="2"/>
  <c r="H965" i="2" s="1"/>
  <c r="C965" i="2"/>
  <c r="F965" i="2" s="1"/>
  <c r="D964" i="2"/>
  <c r="H964" i="2" s="1"/>
  <c r="C964" i="2"/>
  <c r="F964" i="2" s="1"/>
  <c r="D963" i="2"/>
  <c r="H963" i="2" s="1"/>
  <c r="C963" i="2"/>
  <c r="F963" i="2" s="1"/>
  <c r="D962" i="2"/>
  <c r="H962" i="2" s="1"/>
  <c r="C962" i="2"/>
  <c r="F962" i="2" s="1"/>
  <c r="D961" i="2"/>
  <c r="H961" i="2" s="1"/>
  <c r="C961" i="2"/>
  <c r="F961" i="2" s="1"/>
  <c r="D960" i="2"/>
  <c r="H960" i="2" s="1"/>
  <c r="C960" i="2"/>
  <c r="F960" i="2" s="1"/>
  <c r="D959" i="2"/>
  <c r="H959" i="2" s="1"/>
  <c r="C959" i="2"/>
  <c r="F959" i="2" s="1"/>
  <c r="D958" i="2"/>
  <c r="H958" i="2" s="1"/>
  <c r="C958" i="2"/>
  <c r="F958" i="2" s="1"/>
  <c r="D957" i="2"/>
  <c r="H957" i="2" s="1"/>
  <c r="C957" i="2"/>
  <c r="F957" i="2" s="1"/>
  <c r="D956" i="2"/>
  <c r="H956" i="2" s="1"/>
  <c r="C956" i="2"/>
  <c r="F956" i="2" s="1"/>
  <c r="D955" i="2"/>
  <c r="H955" i="2" s="1"/>
  <c r="C955" i="2"/>
  <c r="F955" i="2" s="1"/>
  <c r="D954" i="2"/>
  <c r="H954" i="2" s="1"/>
  <c r="C954" i="2"/>
  <c r="F954" i="2" s="1"/>
  <c r="D953" i="2"/>
  <c r="C953" i="2"/>
  <c r="D952" i="2"/>
  <c r="C952" i="2"/>
  <c r="D951" i="2"/>
  <c r="C951" i="2"/>
  <c r="D950" i="2"/>
  <c r="C950" i="2"/>
  <c r="D949" i="2"/>
  <c r="C949" i="2"/>
  <c r="D948" i="2"/>
  <c r="H948" i="2" s="1"/>
  <c r="C948" i="2"/>
  <c r="F948" i="2" s="1"/>
  <c r="D947" i="2"/>
  <c r="H947" i="2" s="1"/>
  <c r="C947" i="2"/>
  <c r="F947" i="2" s="1"/>
  <c r="D946" i="2"/>
  <c r="H946" i="2" s="1"/>
  <c r="C946" i="2"/>
  <c r="F946" i="2" s="1"/>
  <c r="D945" i="2"/>
  <c r="H945" i="2" s="1"/>
  <c r="C945" i="2"/>
  <c r="F945" i="2" s="1"/>
  <c r="D944" i="2"/>
  <c r="H944" i="2" s="1"/>
  <c r="C944" i="2"/>
  <c r="F944" i="2" s="1"/>
  <c r="D943" i="2"/>
  <c r="H943" i="2" s="1"/>
  <c r="C943" i="2"/>
  <c r="F943" i="2" s="1"/>
  <c r="D942" i="2"/>
  <c r="H942" i="2" s="1"/>
  <c r="C942" i="2"/>
  <c r="F942" i="2" s="1"/>
  <c r="D941" i="2"/>
  <c r="C941" i="2"/>
  <c r="D940" i="2"/>
  <c r="C940" i="2"/>
  <c r="D933" i="2"/>
  <c r="C933" i="2"/>
  <c r="D932" i="2"/>
  <c r="C932" i="2"/>
  <c r="D931" i="2"/>
  <c r="C931" i="2"/>
  <c r="D930" i="2"/>
  <c r="C930" i="2"/>
  <c r="D929" i="2"/>
  <c r="C929" i="2"/>
  <c r="D928" i="2"/>
  <c r="C928" i="2"/>
  <c r="D927" i="2"/>
  <c r="C927" i="2"/>
  <c r="D926" i="2"/>
  <c r="C926" i="2"/>
  <c r="D925" i="2"/>
  <c r="C925" i="2"/>
  <c r="D924" i="2"/>
  <c r="C924" i="2"/>
  <c r="D923" i="2"/>
  <c r="C923" i="2"/>
  <c r="D922" i="2"/>
  <c r="C922" i="2"/>
  <c r="D921" i="2"/>
  <c r="C921" i="2"/>
  <c r="D920" i="2"/>
  <c r="C920" i="2"/>
  <c r="D919" i="2"/>
  <c r="H919" i="2" s="1"/>
  <c r="C919" i="2"/>
  <c r="F919" i="2" s="1"/>
  <c r="D918" i="2"/>
  <c r="C918" i="2"/>
  <c r="D917" i="2"/>
  <c r="C917" i="2"/>
  <c r="D916" i="2"/>
  <c r="C916" i="2"/>
  <c r="D915" i="2"/>
  <c r="C915" i="2"/>
  <c r="D914" i="2"/>
  <c r="C914" i="2"/>
  <c r="D913" i="2"/>
  <c r="H913" i="2" s="1"/>
  <c r="C913" i="2"/>
  <c r="F913" i="2" s="1"/>
  <c r="D905" i="2"/>
  <c r="C905" i="2"/>
  <c r="D904" i="2"/>
  <c r="C904" i="2"/>
  <c r="D903" i="2"/>
  <c r="C903" i="2"/>
  <c r="D902" i="2"/>
  <c r="C902" i="2"/>
  <c r="D901" i="2"/>
  <c r="C901" i="2"/>
  <c r="D900" i="2"/>
  <c r="C900" i="2"/>
  <c r="D899" i="2"/>
  <c r="C899" i="2"/>
  <c r="D898" i="2"/>
  <c r="C898" i="2"/>
  <c r="D897" i="2"/>
  <c r="C897" i="2"/>
  <c r="D896" i="2"/>
  <c r="C896" i="2"/>
  <c r="D895" i="2"/>
  <c r="C895" i="2"/>
  <c r="D894" i="2"/>
  <c r="C894" i="2"/>
  <c r="D893" i="2"/>
  <c r="C893" i="2"/>
  <c r="D892" i="2"/>
  <c r="C892" i="2"/>
  <c r="D891" i="2"/>
  <c r="C891" i="2"/>
  <c r="D890" i="2"/>
  <c r="C890" i="2"/>
  <c r="D889" i="2"/>
  <c r="C889" i="2"/>
  <c r="D888" i="2"/>
  <c r="C888" i="2"/>
  <c r="D887" i="2"/>
  <c r="C887" i="2"/>
  <c r="D886" i="2"/>
  <c r="C886" i="2"/>
  <c r="D885" i="2"/>
  <c r="C885" i="2"/>
  <c r="D884" i="2"/>
  <c r="C884" i="2"/>
  <c r="D881" i="2"/>
  <c r="C881" i="2"/>
  <c r="D880" i="2"/>
  <c r="C880" i="2"/>
  <c r="D879" i="2"/>
  <c r="C879" i="2"/>
  <c r="D878" i="2"/>
  <c r="C878" i="2"/>
  <c r="D877" i="2"/>
  <c r="C877" i="2"/>
  <c r="D876" i="2"/>
  <c r="C876" i="2"/>
  <c r="D875" i="2"/>
  <c r="C875" i="2"/>
  <c r="D874" i="2"/>
  <c r="C874" i="2"/>
  <c r="D873" i="2"/>
  <c r="C873" i="2"/>
  <c r="D872" i="2"/>
  <c r="C872" i="2"/>
  <c r="D871" i="2"/>
  <c r="C871" i="2"/>
  <c r="D870" i="2"/>
  <c r="C870" i="2"/>
  <c r="D869" i="2"/>
  <c r="C869" i="2"/>
  <c r="D868" i="2"/>
  <c r="C868" i="2"/>
  <c r="D867" i="2"/>
  <c r="C867" i="2"/>
  <c r="D866" i="2"/>
  <c r="C866" i="2"/>
  <c r="D865" i="2"/>
  <c r="C865" i="2"/>
  <c r="D864" i="2"/>
  <c r="C864" i="2"/>
  <c r="D863" i="2"/>
  <c r="C863" i="2"/>
  <c r="D862" i="2"/>
  <c r="C862" i="2"/>
  <c r="D861" i="2"/>
  <c r="C861" i="2"/>
  <c r="D858" i="2"/>
  <c r="C858" i="2"/>
  <c r="D857" i="2"/>
  <c r="C857" i="2"/>
  <c r="D856" i="2"/>
  <c r="C856" i="2"/>
  <c r="D855" i="2"/>
  <c r="C855" i="2"/>
  <c r="D854" i="2"/>
  <c r="C854" i="2"/>
  <c r="D853" i="2"/>
  <c r="C853" i="2"/>
  <c r="D852" i="2"/>
  <c r="C852" i="2"/>
  <c r="D851" i="2"/>
  <c r="C851" i="2"/>
  <c r="D850" i="2"/>
  <c r="C850" i="2"/>
  <c r="D849" i="2"/>
  <c r="C849" i="2"/>
  <c r="D848" i="2"/>
  <c r="C848" i="2"/>
  <c r="D847" i="2"/>
  <c r="C847" i="2"/>
  <c r="D846" i="2"/>
  <c r="C846" i="2"/>
  <c r="D845" i="2"/>
  <c r="C845" i="2"/>
  <c r="D844" i="2"/>
  <c r="C844" i="2"/>
  <c r="D843" i="2"/>
  <c r="C843" i="2"/>
  <c r="D842" i="2"/>
  <c r="C842" i="2"/>
  <c r="D841" i="2"/>
  <c r="C841" i="2"/>
  <c r="D840" i="2"/>
  <c r="C840" i="2"/>
  <c r="D839" i="2"/>
  <c r="C839" i="2"/>
  <c r="D838" i="2"/>
  <c r="C838" i="2"/>
  <c r="D837" i="2"/>
  <c r="C837" i="2"/>
  <c r="D836" i="2"/>
  <c r="C836" i="2"/>
  <c r="D835" i="2"/>
  <c r="C835" i="2"/>
  <c r="D834" i="2"/>
  <c r="C834" i="2"/>
  <c r="D833" i="2"/>
  <c r="C833" i="2"/>
  <c r="D832" i="2"/>
  <c r="C832" i="2"/>
  <c r="D831" i="2"/>
  <c r="C831" i="2"/>
  <c r="D830" i="2"/>
  <c r="C830" i="2"/>
  <c r="D829" i="2"/>
  <c r="C829" i="2"/>
  <c r="D828" i="2"/>
  <c r="C828" i="2"/>
  <c r="D825" i="2"/>
  <c r="C825" i="2"/>
  <c r="D824" i="2"/>
  <c r="C824" i="2"/>
  <c r="D823" i="2"/>
  <c r="C823" i="2"/>
  <c r="D822" i="2"/>
  <c r="C822" i="2"/>
  <c r="D821" i="2"/>
  <c r="C821" i="2"/>
  <c r="D820" i="2"/>
  <c r="C820" i="2"/>
  <c r="D819" i="2"/>
  <c r="C819" i="2"/>
  <c r="D818" i="2"/>
  <c r="C818" i="2"/>
  <c r="D817" i="2"/>
  <c r="C817" i="2"/>
  <c r="D816" i="2"/>
  <c r="C816" i="2"/>
  <c r="D815" i="2"/>
  <c r="C815" i="2"/>
  <c r="D814" i="2"/>
  <c r="C814" i="2"/>
  <c r="D813" i="2"/>
  <c r="C813" i="2"/>
  <c r="D812" i="2"/>
  <c r="C812" i="2"/>
  <c r="D811" i="2"/>
  <c r="C811" i="2"/>
  <c r="D810" i="2"/>
  <c r="C810" i="2"/>
  <c r="D809" i="2"/>
  <c r="C809" i="2"/>
  <c r="D808" i="2"/>
  <c r="C808" i="2"/>
  <c r="D807" i="2"/>
  <c r="C807" i="2"/>
  <c r="D806" i="2"/>
  <c r="C806" i="2"/>
  <c r="D803" i="2"/>
  <c r="C803" i="2"/>
  <c r="D802" i="2"/>
  <c r="C802" i="2"/>
  <c r="D801" i="2"/>
  <c r="C801" i="2"/>
  <c r="D800" i="2"/>
  <c r="C800" i="2"/>
  <c r="D799" i="2"/>
  <c r="C799" i="2"/>
  <c r="D798" i="2"/>
  <c r="C798" i="2"/>
  <c r="D797" i="2"/>
  <c r="C797" i="2"/>
  <c r="D796" i="2"/>
  <c r="C796" i="2"/>
  <c r="D795" i="2"/>
  <c r="C795" i="2"/>
  <c r="D794" i="2"/>
  <c r="C794" i="2"/>
  <c r="D793" i="2"/>
  <c r="C793" i="2"/>
  <c r="D792" i="2"/>
  <c r="C792" i="2"/>
  <c r="D791" i="2"/>
  <c r="C791" i="2"/>
  <c r="D790" i="2"/>
  <c r="C790" i="2"/>
  <c r="D789" i="2"/>
  <c r="C789" i="2"/>
  <c r="D788" i="2"/>
  <c r="C788" i="2"/>
  <c r="D787" i="2"/>
  <c r="C787" i="2"/>
  <c r="D786" i="2"/>
  <c r="C786" i="2"/>
  <c r="D785" i="2"/>
  <c r="C785" i="2"/>
  <c r="D784" i="2"/>
  <c r="C784" i="2"/>
  <c r="D783" i="2"/>
  <c r="C783" i="2"/>
  <c r="D782" i="2"/>
  <c r="C782" i="2"/>
  <c r="D779" i="2"/>
  <c r="C779" i="2"/>
  <c r="D778" i="2"/>
  <c r="C778" i="2"/>
  <c r="D777" i="2"/>
  <c r="C777" i="2"/>
  <c r="D776" i="2"/>
  <c r="C776" i="2"/>
  <c r="D775" i="2"/>
  <c r="C775" i="2"/>
  <c r="D774" i="2"/>
  <c r="C774" i="2"/>
  <c r="D773" i="2"/>
  <c r="C773" i="2"/>
  <c r="D772" i="2"/>
  <c r="C772" i="2"/>
  <c r="D771" i="2"/>
  <c r="C771" i="2"/>
  <c r="D770" i="2"/>
  <c r="C770" i="2"/>
  <c r="D769" i="2"/>
  <c r="C769" i="2"/>
  <c r="D768" i="2"/>
  <c r="C768" i="2"/>
  <c r="D767" i="2"/>
  <c r="C767" i="2"/>
  <c r="D766" i="2"/>
  <c r="C766" i="2"/>
  <c r="D765" i="2"/>
  <c r="C765" i="2"/>
  <c r="D764" i="2"/>
  <c r="C764" i="2"/>
  <c r="D763" i="2"/>
  <c r="C763" i="2"/>
  <c r="D762" i="2"/>
  <c r="C762" i="2"/>
  <c r="D761" i="2"/>
  <c r="C761" i="2"/>
  <c r="D753" i="2"/>
  <c r="H753" i="2" s="1"/>
  <c r="C753" i="2"/>
  <c r="F753" i="2" s="1"/>
  <c r="D752" i="2"/>
  <c r="H752" i="2" s="1"/>
  <c r="C752" i="2"/>
  <c r="F752" i="2" s="1"/>
  <c r="D751" i="2"/>
  <c r="H751" i="2" s="1"/>
  <c r="C751" i="2"/>
  <c r="F751" i="2" s="1"/>
  <c r="D744" i="2"/>
  <c r="C744" i="2"/>
  <c r="D743" i="2"/>
  <c r="C743" i="2"/>
  <c r="D742" i="2"/>
  <c r="C742" i="2"/>
  <c r="D741" i="2"/>
  <c r="C741" i="2"/>
  <c r="D740" i="2"/>
  <c r="C740" i="2"/>
  <c r="D739" i="2"/>
  <c r="C739" i="2"/>
  <c r="D738" i="2"/>
  <c r="C738" i="2"/>
  <c r="D737" i="2"/>
  <c r="C737" i="2"/>
  <c r="D736" i="2"/>
  <c r="C736" i="2"/>
  <c r="D735" i="2"/>
  <c r="C735" i="2"/>
  <c r="D734" i="2"/>
  <c r="C734" i="2"/>
  <c r="D733" i="2"/>
  <c r="C733" i="2"/>
  <c r="D732" i="2"/>
  <c r="C732" i="2"/>
  <c r="D731" i="2"/>
  <c r="C731" i="2"/>
  <c r="D730" i="2"/>
  <c r="C730" i="2"/>
  <c r="D729" i="2"/>
  <c r="C729" i="2"/>
  <c r="D728" i="2"/>
  <c r="C728" i="2"/>
  <c r="D727" i="2"/>
  <c r="C727" i="2"/>
  <c r="D726" i="2"/>
  <c r="C726" i="2"/>
  <c r="D725" i="2"/>
  <c r="C725" i="2"/>
  <c r="D724" i="2"/>
  <c r="C724" i="2"/>
  <c r="D723" i="2"/>
  <c r="C723" i="2"/>
  <c r="D722" i="2"/>
  <c r="C722" i="2"/>
  <c r="D721" i="2"/>
  <c r="C721" i="2"/>
  <c r="D720" i="2"/>
  <c r="C720" i="2"/>
  <c r="D719" i="2"/>
  <c r="C719" i="2"/>
  <c r="D718" i="2"/>
  <c r="C718" i="2"/>
  <c r="D717" i="2"/>
  <c r="C717" i="2"/>
  <c r="D716" i="2"/>
  <c r="C716" i="2"/>
  <c r="D715" i="2"/>
  <c r="C715" i="2"/>
  <c r="D714" i="2"/>
  <c r="C714" i="2"/>
  <c r="D713" i="2"/>
  <c r="C713" i="2"/>
  <c r="D712" i="2"/>
  <c r="C712" i="2"/>
  <c r="D711" i="2"/>
  <c r="C711" i="2"/>
  <c r="D710" i="2"/>
  <c r="C710" i="2"/>
  <c r="D709" i="2"/>
  <c r="C709" i="2"/>
  <c r="D708" i="2"/>
  <c r="C708" i="2"/>
  <c r="D707" i="2"/>
  <c r="C707" i="2"/>
  <c r="D706" i="2"/>
  <c r="C706" i="2"/>
  <c r="D705" i="2"/>
  <c r="C705" i="2"/>
  <c r="D704" i="2"/>
  <c r="C704" i="2"/>
  <c r="D703" i="2"/>
  <c r="C703" i="2"/>
  <c r="D702" i="2"/>
  <c r="C702" i="2"/>
  <c r="D701" i="2"/>
  <c r="C701" i="2"/>
  <c r="D700" i="2"/>
  <c r="C700" i="2"/>
  <c r="D699" i="2"/>
  <c r="C699" i="2"/>
  <c r="D698" i="2"/>
  <c r="C698" i="2"/>
  <c r="D697" i="2"/>
  <c r="C697" i="2"/>
  <c r="D696" i="2"/>
  <c r="C696" i="2"/>
  <c r="D695" i="2"/>
  <c r="C695" i="2"/>
  <c r="D694" i="2"/>
  <c r="C694" i="2"/>
  <c r="D693" i="2"/>
  <c r="C693" i="2"/>
  <c r="D692" i="2"/>
  <c r="C692" i="2"/>
  <c r="D691" i="2"/>
  <c r="C691" i="2"/>
  <c r="D690" i="2"/>
  <c r="C690" i="2"/>
  <c r="D689" i="2"/>
  <c r="C689" i="2"/>
  <c r="D688" i="2"/>
  <c r="C688" i="2"/>
  <c r="D687" i="2"/>
  <c r="C687" i="2"/>
  <c r="D686" i="2"/>
  <c r="C686" i="2"/>
  <c r="D685" i="2"/>
  <c r="C685" i="2"/>
  <c r="D684" i="2"/>
  <c r="C684" i="2"/>
  <c r="D683" i="2"/>
  <c r="C683" i="2"/>
  <c r="D682" i="2"/>
  <c r="C682" i="2"/>
  <c r="D681" i="2"/>
  <c r="C681" i="2"/>
  <c r="D680" i="2"/>
  <c r="C680" i="2"/>
  <c r="D679" i="2"/>
  <c r="C679" i="2"/>
  <c r="D678" i="2"/>
  <c r="C678" i="2"/>
  <c r="D677" i="2"/>
  <c r="C677" i="2"/>
  <c r="D676" i="2"/>
  <c r="C676" i="2"/>
  <c r="D675" i="2"/>
  <c r="C675" i="2"/>
  <c r="D674" i="2"/>
  <c r="C674" i="2"/>
  <c r="D673" i="2"/>
  <c r="C673" i="2"/>
  <c r="D666" i="2"/>
  <c r="H666" i="2" s="1"/>
  <c r="C666" i="2"/>
  <c r="F666" i="2" s="1"/>
  <c r="D665" i="2"/>
  <c r="H665" i="2" s="1"/>
  <c r="C665" i="2"/>
  <c r="F665" i="2" s="1"/>
  <c r="D664" i="2"/>
  <c r="C664" i="2"/>
  <c r="D663" i="2"/>
  <c r="C663" i="2"/>
  <c r="D662" i="2"/>
  <c r="H662" i="2" s="1"/>
  <c r="C662" i="2"/>
  <c r="F662" i="2" s="1"/>
  <c r="D661" i="2"/>
  <c r="C661" i="2"/>
  <c r="D654" i="2"/>
  <c r="C654" i="2"/>
  <c r="D653" i="2"/>
  <c r="C653" i="2"/>
  <c r="D652" i="2"/>
  <c r="C652" i="2"/>
  <c r="D651" i="2"/>
  <c r="C651" i="2"/>
  <c r="D650" i="2"/>
  <c r="C650" i="2"/>
  <c r="D649" i="2"/>
  <c r="C649" i="2"/>
  <c r="D648" i="2"/>
  <c r="C648" i="2"/>
  <c r="D647" i="2"/>
  <c r="C647" i="2"/>
  <c r="D646" i="2"/>
  <c r="C646" i="2"/>
  <c r="D645" i="2"/>
  <c r="C645" i="2"/>
  <c r="D644" i="2"/>
  <c r="C644" i="2"/>
  <c r="D643" i="2"/>
  <c r="C643" i="2"/>
  <c r="D642" i="2"/>
  <c r="C642" i="2"/>
  <c r="D641" i="2"/>
  <c r="C641" i="2"/>
  <c r="D640" i="2"/>
  <c r="C640" i="2"/>
  <c r="D632" i="2"/>
  <c r="H632" i="2" s="1"/>
  <c r="H633" i="2" s="1"/>
  <c r="C632" i="2"/>
  <c r="F632" i="2" s="1"/>
  <c r="F633" i="2" s="1"/>
  <c r="D629" i="2"/>
  <c r="H629" i="2" s="1"/>
  <c r="C629" i="2"/>
  <c r="F629" i="2" s="1"/>
  <c r="D628" i="2"/>
  <c r="H628" i="2" s="1"/>
  <c r="C628" i="2"/>
  <c r="F628" i="2" s="1"/>
  <c r="D627" i="2"/>
  <c r="H627" i="2" s="1"/>
  <c r="C627" i="2"/>
  <c r="F627" i="2" s="1"/>
  <c r="D626" i="2"/>
  <c r="H626" i="2" s="1"/>
  <c r="C626" i="2"/>
  <c r="F626" i="2" s="1"/>
  <c r="D625" i="2"/>
  <c r="H625" i="2" s="1"/>
  <c r="C625" i="2"/>
  <c r="F625" i="2" s="1"/>
  <c r="D624" i="2"/>
  <c r="H624" i="2" s="1"/>
  <c r="C624" i="2"/>
  <c r="F624" i="2" s="1"/>
  <c r="D623" i="2"/>
  <c r="H623" i="2" s="1"/>
  <c r="C623" i="2"/>
  <c r="F623" i="2" s="1"/>
  <c r="D622" i="2"/>
  <c r="H622" i="2" s="1"/>
  <c r="C622" i="2"/>
  <c r="F622" i="2" s="1"/>
  <c r="D619" i="2"/>
  <c r="H619" i="2" s="1"/>
  <c r="H620" i="2" s="1"/>
  <c r="C619" i="2"/>
  <c r="F619" i="2" s="1"/>
  <c r="F620" i="2" s="1"/>
  <c r="D616" i="2"/>
  <c r="H616" i="2" s="1"/>
  <c r="C616" i="2"/>
  <c r="F616" i="2" s="1"/>
  <c r="D615" i="2"/>
  <c r="H615" i="2" s="1"/>
  <c r="C615" i="2"/>
  <c r="F615" i="2" s="1"/>
  <c r="D614" i="2"/>
  <c r="H614" i="2" s="1"/>
  <c r="C614" i="2"/>
  <c r="F614" i="2" s="1"/>
  <c r="D613" i="2"/>
  <c r="H613" i="2" s="1"/>
  <c r="C613" i="2"/>
  <c r="F613" i="2" s="1"/>
  <c r="D612" i="2"/>
  <c r="H612" i="2" s="1"/>
  <c r="C612" i="2"/>
  <c r="F612" i="2" s="1"/>
  <c r="D611" i="2"/>
  <c r="H611" i="2" s="1"/>
  <c r="C611" i="2"/>
  <c r="F611" i="2" s="1"/>
  <c r="D610" i="2"/>
  <c r="H610" i="2" s="1"/>
  <c r="C610" i="2"/>
  <c r="F610" i="2" s="1"/>
  <c r="D602" i="2"/>
  <c r="C602" i="2"/>
  <c r="D601" i="2"/>
  <c r="C601" i="2"/>
  <c r="D600" i="2"/>
  <c r="C600" i="2"/>
  <c r="H602" i="2"/>
  <c r="H603" i="2" s="1"/>
  <c r="F602" i="2"/>
  <c r="H583" i="2"/>
  <c r="K51" i="35" s="1"/>
  <c r="F583" i="2"/>
  <c r="F597" i="2"/>
  <c r="U597" i="2" s="1"/>
  <c r="C583" i="2"/>
  <c r="D583" i="2"/>
  <c r="H552" i="2"/>
  <c r="F552" i="2"/>
  <c r="H541" i="2"/>
  <c r="F541" i="2"/>
  <c r="H530" i="2"/>
  <c r="F530" i="2"/>
  <c r="D517" i="2"/>
  <c r="H517" i="2" s="1"/>
  <c r="C517" i="2"/>
  <c r="F517" i="2" s="1"/>
  <c r="D516" i="2"/>
  <c r="C516" i="2"/>
  <c r="D515" i="2"/>
  <c r="C515" i="2"/>
  <c r="D504" i="2"/>
  <c r="C504" i="2"/>
  <c r="D503" i="2"/>
  <c r="C503" i="2"/>
  <c r="D502" i="2"/>
  <c r="C502" i="2"/>
  <c r="D501" i="2"/>
  <c r="H501" i="2" s="1"/>
  <c r="C501" i="2"/>
  <c r="F501" i="2" s="1"/>
  <c r="D500" i="2"/>
  <c r="H500" i="2" s="1"/>
  <c r="C500" i="2"/>
  <c r="F500" i="2" s="1"/>
  <c r="D499" i="2"/>
  <c r="H499" i="2" s="1"/>
  <c r="C499" i="2"/>
  <c r="F499" i="2" s="1"/>
  <c r="D498" i="2"/>
  <c r="H498" i="2" s="1"/>
  <c r="C498" i="2"/>
  <c r="F498" i="2" s="1"/>
  <c r="D497" i="2"/>
  <c r="H497" i="2" s="1"/>
  <c r="C497" i="2"/>
  <c r="F497" i="2" s="1"/>
  <c r="P491" i="2"/>
  <c r="R491" i="2"/>
  <c r="N491" i="2"/>
  <c r="L490" i="2"/>
  <c r="T490" i="2" s="1"/>
  <c r="L489" i="2"/>
  <c r="T489" i="2" s="1"/>
  <c r="H491" i="2"/>
  <c r="J491" i="2"/>
  <c r="F491" i="2"/>
  <c r="J484" i="2"/>
  <c r="H484" i="2"/>
  <c r="F484" i="2"/>
  <c r="J477" i="2"/>
  <c r="H477" i="2"/>
  <c r="F477" i="2"/>
  <c r="L380" i="2"/>
  <c r="H380" i="2"/>
  <c r="D448" i="2"/>
  <c r="C448" i="2"/>
  <c r="D447" i="2"/>
  <c r="C447" i="2"/>
  <c r="D446" i="2"/>
  <c r="C446" i="2"/>
  <c r="D445" i="2"/>
  <c r="C445" i="2"/>
  <c r="D444" i="2"/>
  <c r="C444" i="2"/>
  <c r="D443" i="2"/>
  <c r="C443" i="2"/>
  <c r="D442" i="2"/>
  <c r="C442" i="2"/>
  <c r="D441" i="2"/>
  <c r="C441" i="2"/>
  <c r="D440" i="2"/>
  <c r="C440" i="2"/>
  <c r="H462" i="2" s="1"/>
  <c r="P462" i="2" s="1"/>
  <c r="D439" i="2"/>
  <c r="C439" i="2"/>
  <c r="H456" i="2" s="1"/>
  <c r="P456" i="2" s="1"/>
  <c r="D438" i="2"/>
  <c r="C438" i="2"/>
  <c r="H461" i="2" s="1"/>
  <c r="P461" i="2" s="1"/>
  <c r="D437" i="2"/>
  <c r="C437" i="2"/>
  <c r="H460" i="2" s="1"/>
  <c r="P460" i="2" s="1"/>
  <c r="D436" i="2"/>
  <c r="C436" i="2"/>
  <c r="H459" i="2" s="1"/>
  <c r="D435" i="2"/>
  <c r="C435" i="2"/>
  <c r="H455" i="2" s="1"/>
  <c r="P455" i="2" s="1"/>
  <c r="D434" i="2"/>
  <c r="C434" i="2"/>
  <c r="H454" i="2" s="1"/>
  <c r="D433" i="2"/>
  <c r="C433" i="2"/>
  <c r="H453" i="2" s="1"/>
  <c r="P453" i="2" s="1"/>
  <c r="K464" i="2"/>
  <c r="N463" i="2"/>
  <c r="L463" i="2"/>
  <c r="J463" i="2"/>
  <c r="L457" i="2"/>
  <c r="N457" i="2"/>
  <c r="J457" i="2"/>
  <c r="D429" i="2"/>
  <c r="H429" i="2" s="1"/>
  <c r="H430" i="2" s="1"/>
  <c r="K41" i="35" s="1"/>
  <c r="D42" i="103" s="1"/>
  <c r="C429" i="2"/>
  <c r="F429" i="2" s="1"/>
  <c r="D420" i="2"/>
  <c r="H420" i="2" s="1"/>
  <c r="C420" i="2"/>
  <c r="F420" i="2" s="1"/>
  <c r="D419" i="2"/>
  <c r="H419" i="2" s="1"/>
  <c r="C419" i="2"/>
  <c r="F419" i="2" s="1"/>
  <c r="D418" i="2"/>
  <c r="H418" i="2" s="1"/>
  <c r="C418" i="2"/>
  <c r="F418" i="2" s="1"/>
  <c r="D417" i="2"/>
  <c r="H417" i="2" s="1"/>
  <c r="C417" i="2"/>
  <c r="F417" i="2" s="1"/>
  <c r="D416" i="2"/>
  <c r="H416" i="2" s="1"/>
  <c r="C416" i="2"/>
  <c r="F416" i="2" s="1"/>
  <c r="D415" i="2"/>
  <c r="H415" i="2" s="1"/>
  <c r="C415" i="2"/>
  <c r="F415" i="2" s="1"/>
  <c r="D414" i="2"/>
  <c r="H414" i="2" s="1"/>
  <c r="C414" i="2"/>
  <c r="F414" i="2" s="1"/>
  <c r="D403" i="2"/>
  <c r="C403" i="2"/>
  <c r="D402" i="2"/>
  <c r="C402" i="2"/>
  <c r="D401" i="2"/>
  <c r="C401" i="2"/>
  <c r="D400" i="2"/>
  <c r="C400" i="2"/>
  <c r="D399" i="2"/>
  <c r="H399" i="2" s="1"/>
  <c r="C399" i="2"/>
  <c r="F399" i="2" s="1"/>
  <c r="D398" i="2"/>
  <c r="H398" i="2" s="1"/>
  <c r="C398" i="2"/>
  <c r="F398" i="2" s="1"/>
  <c r="D397" i="2"/>
  <c r="C397" i="2"/>
  <c r="D396" i="2"/>
  <c r="C396" i="2"/>
  <c r="D395" i="2"/>
  <c r="C395" i="2"/>
  <c r="D394" i="2"/>
  <c r="C394" i="2"/>
  <c r="D393" i="2"/>
  <c r="C393" i="2"/>
  <c r="D392" i="2"/>
  <c r="C392" i="2"/>
  <c r="D391" i="2"/>
  <c r="C391" i="2"/>
  <c r="D390" i="2"/>
  <c r="C390" i="2"/>
  <c r="D389" i="2"/>
  <c r="C389" i="2"/>
  <c r="D388" i="2"/>
  <c r="C388" i="2"/>
  <c r="D387" i="2"/>
  <c r="H387" i="2" s="1"/>
  <c r="C387" i="2"/>
  <c r="F387" i="2" s="1"/>
  <c r="D386" i="2"/>
  <c r="H386" i="2" s="1"/>
  <c r="C386" i="2"/>
  <c r="F386" i="2" s="1"/>
  <c r="D365" i="2"/>
  <c r="C365" i="2"/>
  <c r="D364" i="2"/>
  <c r="C364" i="2"/>
  <c r="D363" i="2"/>
  <c r="C363" i="2"/>
  <c r="D362" i="2"/>
  <c r="C362" i="2"/>
  <c r="D361" i="2"/>
  <c r="C361" i="2"/>
  <c r="D360" i="2"/>
  <c r="C360" i="2"/>
  <c r="D359" i="2"/>
  <c r="C359" i="2"/>
  <c r="D358" i="2"/>
  <c r="C358" i="2"/>
  <c r="D351" i="2"/>
  <c r="H351" i="2" s="1"/>
  <c r="C351" i="2"/>
  <c r="F351" i="2" s="1"/>
  <c r="D350" i="2"/>
  <c r="H350" i="2" s="1"/>
  <c r="C350" i="2"/>
  <c r="F350" i="2" s="1"/>
  <c r="D349" i="2"/>
  <c r="H349" i="2" s="1"/>
  <c r="C349" i="2"/>
  <c r="F349" i="2" s="1"/>
  <c r="D348" i="2"/>
  <c r="H348" i="2" s="1"/>
  <c r="C348" i="2"/>
  <c r="F348" i="2" s="1"/>
  <c r="D347" i="2"/>
  <c r="H347" i="2" s="1"/>
  <c r="C347" i="2"/>
  <c r="F347" i="2" s="1"/>
  <c r="C322" i="2"/>
  <c r="D322" i="2"/>
  <c r="C323" i="2"/>
  <c r="D323" i="2"/>
  <c r="C324" i="2"/>
  <c r="D324" i="2"/>
  <c r="C325" i="2"/>
  <c r="D325" i="2"/>
  <c r="C326" i="2"/>
  <c r="D326" i="2"/>
  <c r="C327" i="2"/>
  <c r="D327" i="2"/>
  <c r="C328" i="2"/>
  <c r="F328" i="2" s="1"/>
  <c r="D328" i="2"/>
  <c r="H328" i="2" s="1"/>
  <c r="C329" i="2"/>
  <c r="D329" i="2"/>
  <c r="C330" i="2"/>
  <c r="D330" i="2"/>
  <c r="C331" i="2"/>
  <c r="F331" i="2" s="1"/>
  <c r="D331" i="2"/>
  <c r="H331" i="2" s="1"/>
  <c r="C332" i="2"/>
  <c r="F332" i="2" s="1"/>
  <c r="D332" i="2"/>
  <c r="H332" i="2" s="1"/>
  <c r="C333" i="2"/>
  <c r="D333" i="2"/>
  <c r="C334" i="2"/>
  <c r="D334" i="2"/>
  <c r="C335" i="2"/>
  <c r="D335" i="2"/>
  <c r="C336" i="2"/>
  <c r="D336" i="2"/>
  <c r="C337" i="2"/>
  <c r="F337" i="2" s="1"/>
  <c r="D337" i="2"/>
  <c r="H337" i="2" s="1"/>
  <c r="C338" i="2"/>
  <c r="F338" i="2" s="1"/>
  <c r="D338" i="2"/>
  <c r="H338" i="2" s="1"/>
  <c r="C339" i="2"/>
  <c r="D339" i="2"/>
  <c r="C340" i="2"/>
  <c r="D340" i="2"/>
  <c r="D321" i="2"/>
  <c r="C321" i="2"/>
  <c r="D312" i="2"/>
  <c r="H312" i="2" s="1"/>
  <c r="C312" i="2"/>
  <c r="F312" i="2" s="1"/>
  <c r="D311" i="2"/>
  <c r="H311" i="2" s="1"/>
  <c r="C311" i="2"/>
  <c r="F311" i="2" s="1"/>
  <c r="D310" i="2"/>
  <c r="H310" i="2" s="1"/>
  <c r="C310" i="2"/>
  <c r="F310" i="2" s="1"/>
  <c r="D309" i="2"/>
  <c r="H309" i="2" s="1"/>
  <c r="C309" i="2"/>
  <c r="F309" i="2" s="1"/>
  <c r="D308" i="2"/>
  <c r="H308" i="2" s="1"/>
  <c r="C308" i="2"/>
  <c r="F308" i="2" s="1"/>
  <c r="D307" i="2"/>
  <c r="H307" i="2" s="1"/>
  <c r="C307" i="2"/>
  <c r="F307" i="2" s="1"/>
  <c r="D306" i="2"/>
  <c r="H306" i="2" s="1"/>
  <c r="C306" i="2"/>
  <c r="F306" i="2" s="1"/>
  <c r="D299" i="2"/>
  <c r="H299" i="2" s="1"/>
  <c r="H300" i="2" s="1"/>
  <c r="C299" i="2"/>
  <c r="F299" i="2" s="1"/>
  <c r="D289" i="2"/>
  <c r="C289" i="2"/>
  <c r="D288" i="2"/>
  <c r="C288" i="2"/>
  <c r="D287" i="2"/>
  <c r="C287" i="2"/>
  <c r="D286" i="2"/>
  <c r="C286" i="2"/>
  <c r="D284" i="2"/>
  <c r="C284" i="2"/>
  <c r="D283" i="2"/>
  <c r="C283" i="2"/>
  <c r="D282" i="2"/>
  <c r="C282" i="2"/>
  <c r="D281" i="2"/>
  <c r="C281" i="2"/>
  <c r="D280" i="2"/>
  <c r="C280" i="2"/>
  <c r="D278" i="2"/>
  <c r="H278" i="2" s="1"/>
  <c r="C278" i="2"/>
  <c r="F278" i="2" s="1"/>
  <c r="D277" i="2"/>
  <c r="C277" i="2"/>
  <c r="D276" i="2"/>
  <c r="C276" i="2"/>
  <c r="C266" i="2"/>
  <c r="D266" i="2"/>
  <c r="D268" i="2"/>
  <c r="C268" i="2"/>
  <c r="D267" i="2"/>
  <c r="C267" i="2"/>
  <c r="D265" i="2"/>
  <c r="C265" i="2"/>
  <c r="D263" i="2"/>
  <c r="H263" i="2" s="1"/>
  <c r="C263" i="2"/>
  <c r="F263" i="2" s="1"/>
  <c r="D262" i="2"/>
  <c r="H262" i="2" s="1"/>
  <c r="C262" i="2"/>
  <c r="F262" i="2" s="1"/>
  <c r="D260" i="2"/>
  <c r="H260" i="2" s="1"/>
  <c r="C260" i="2"/>
  <c r="F260" i="2" s="1"/>
  <c r="D259" i="2"/>
  <c r="H259" i="2" s="1"/>
  <c r="C259" i="2"/>
  <c r="F259" i="2" s="1"/>
  <c r="D257" i="2"/>
  <c r="H257" i="2" s="1"/>
  <c r="C257" i="2"/>
  <c r="F257" i="2" s="1"/>
  <c r="D256" i="2"/>
  <c r="H256" i="2" s="1"/>
  <c r="C256" i="2"/>
  <c r="F256" i="2" s="1"/>
  <c r="D254" i="2"/>
  <c r="H254" i="2" s="1"/>
  <c r="C254" i="2"/>
  <c r="F254" i="2" s="1"/>
  <c r="D253" i="2"/>
  <c r="H253" i="2" s="1"/>
  <c r="C253" i="2"/>
  <c r="F253" i="2" s="1"/>
  <c r="F1161" i="2" l="1"/>
  <c r="I42" i="103"/>
  <c r="F42" i="103"/>
  <c r="I40" i="103" s="1"/>
  <c r="K45" i="35"/>
  <c r="U509" i="2"/>
  <c r="U510" i="2"/>
  <c r="U511" i="2"/>
  <c r="U508" i="2"/>
  <c r="U332" i="2"/>
  <c r="U500" i="2"/>
  <c r="U497" i="2"/>
  <c r="U499" i="2"/>
  <c r="F1036" i="2"/>
  <c r="H1036" i="2"/>
  <c r="F1029" i="2"/>
  <c r="H1029" i="2"/>
  <c r="U631" i="2"/>
  <c r="U633" i="2"/>
  <c r="U620" i="2"/>
  <c r="U618" i="2"/>
  <c r="F630" i="2"/>
  <c r="H630" i="2"/>
  <c r="F617" i="2"/>
  <c r="H617" i="2"/>
  <c r="H463" i="2"/>
  <c r="H457" i="2"/>
  <c r="P454" i="2"/>
  <c r="P459" i="2"/>
  <c r="P463" i="2" s="1"/>
  <c r="H1112" i="2"/>
  <c r="F1112" i="2"/>
  <c r="H1079" i="2"/>
  <c r="H1087" i="2"/>
  <c r="H1105" i="2"/>
  <c r="F1079" i="2"/>
  <c r="F1087" i="2"/>
  <c r="F1105" i="2"/>
  <c r="U1032" i="2"/>
  <c r="U1050" i="2"/>
  <c r="U1060" i="2"/>
  <c r="U1070" i="2"/>
  <c r="U1137" i="2"/>
  <c r="U337" i="2"/>
  <c r="U253" i="2"/>
  <c r="U259" i="2"/>
  <c r="U299" i="2"/>
  <c r="U347" i="2"/>
  <c r="U415" i="2"/>
  <c r="U613" i="2"/>
  <c r="U942" i="2"/>
  <c r="U946" i="2"/>
  <c r="U962" i="2"/>
  <c r="U980" i="2"/>
  <c r="U1002" i="2"/>
  <c r="U254" i="2"/>
  <c r="U260" i="2"/>
  <c r="U306" i="2"/>
  <c r="U398" i="2"/>
  <c r="U416" i="2"/>
  <c r="U610" i="2"/>
  <c r="U614" i="2"/>
  <c r="U622" i="2"/>
  <c r="U626" i="2"/>
  <c r="U913" i="2"/>
  <c r="U943" i="2"/>
  <c r="U1041" i="2"/>
  <c r="U1061" i="2"/>
  <c r="U1120" i="2"/>
  <c r="U256" i="2"/>
  <c r="U262" i="2"/>
  <c r="U278" i="2"/>
  <c r="U387" i="2"/>
  <c r="U399" i="2"/>
  <c r="U429" i="2"/>
  <c r="U611" i="2"/>
  <c r="U615" i="2"/>
  <c r="U1062" i="2"/>
  <c r="U1127" i="2"/>
  <c r="U257" i="2"/>
  <c r="U263" i="2"/>
  <c r="U350" i="2"/>
  <c r="U414" i="2"/>
  <c r="U624" i="2"/>
  <c r="U751" i="2"/>
  <c r="U1001" i="2"/>
  <c r="U1059" i="2"/>
  <c r="U1111" i="2"/>
  <c r="U1258" i="2"/>
  <c r="U1257" i="2"/>
  <c r="U1260" i="2"/>
  <c r="U1259" i="2"/>
  <c r="U602" i="2"/>
  <c r="U585" i="2"/>
  <c r="U584" i="2"/>
  <c r="U579" i="2"/>
  <c r="U580" i="2"/>
  <c r="U578" i="2"/>
  <c r="I45" i="35"/>
  <c r="I43" i="35"/>
  <c r="M43" i="35" s="1"/>
  <c r="U475" i="2"/>
  <c r="U480" i="2"/>
  <c r="U478" i="2"/>
  <c r="U484" i="2"/>
  <c r="U490" i="2"/>
  <c r="U472" i="2"/>
  <c r="U470" i="2"/>
  <c r="U476" i="2"/>
  <c r="U482" i="2"/>
  <c r="U483" i="2"/>
  <c r="U491" i="2"/>
  <c r="U468" i="2"/>
  <c r="U474" i="2"/>
  <c r="U487" i="2"/>
  <c r="U493" i="2"/>
  <c r="U481" i="2"/>
  <c r="U471" i="2"/>
  <c r="U477" i="2"/>
  <c r="U473" i="2"/>
  <c r="U467" i="2"/>
  <c r="U469" i="2"/>
  <c r="U488" i="2"/>
  <c r="U486" i="2"/>
  <c r="U492" i="2"/>
  <c r="U489" i="2"/>
  <c r="U479" i="2"/>
  <c r="U485" i="2"/>
  <c r="I37" i="35"/>
  <c r="M37" i="35" s="1"/>
  <c r="U408" i="2"/>
  <c r="U409" i="2"/>
  <c r="U410" i="2"/>
  <c r="U407" i="2"/>
  <c r="U338" i="2"/>
  <c r="F1249" i="2"/>
  <c r="U944" i="2"/>
  <c r="U309" i="2"/>
  <c r="U351" i="2"/>
  <c r="U419" i="2"/>
  <c r="U583" i="2"/>
  <c r="U619" i="2"/>
  <c r="U625" i="2"/>
  <c r="U629" i="2"/>
  <c r="U752" i="2"/>
  <c r="U954" i="2"/>
  <c r="U958" i="2"/>
  <c r="U984" i="2"/>
  <c r="U992" i="2"/>
  <c r="U1028" i="2"/>
  <c r="U1123" i="2"/>
  <c r="U1141" i="2"/>
  <c r="U1145" i="2"/>
  <c r="U1151" i="2"/>
  <c r="U1230" i="2"/>
  <c r="U1252" i="2"/>
  <c r="U310" i="2"/>
  <c r="U348" i="2"/>
  <c r="U386" i="2"/>
  <c r="U420" i="2"/>
  <c r="U632" i="2"/>
  <c r="U665" i="2"/>
  <c r="U753" i="2"/>
  <c r="U1051" i="2"/>
  <c r="U1071" i="2"/>
  <c r="U1126" i="2"/>
  <c r="U1138" i="2"/>
  <c r="U1142" i="2"/>
  <c r="U1152" i="2"/>
  <c r="U307" i="2"/>
  <c r="U311" i="2"/>
  <c r="U349" i="2"/>
  <c r="U417" i="2"/>
  <c r="U623" i="2"/>
  <c r="U627" i="2"/>
  <c r="U662" i="2"/>
  <c r="U666" i="2"/>
  <c r="U501" i="2"/>
  <c r="U498" i="2"/>
  <c r="U947" i="2"/>
  <c r="U955" i="2"/>
  <c r="U959" i="2"/>
  <c r="U963" i="2"/>
  <c r="U981" i="2"/>
  <c r="U985" i="2"/>
  <c r="U1003" i="2"/>
  <c r="U1227" i="2"/>
  <c r="U1231" i="2"/>
  <c r="U1253" i="2"/>
  <c r="U328" i="2"/>
  <c r="U517" i="2"/>
  <c r="U948" i="2"/>
  <c r="U956" i="2"/>
  <c r="U960" i="2"/>
  <c r="U964" i="2"/>
  <c r="U968" i="2"/>
  <c r="U982" i="2"/>
  <c r="U990" i="2"/>
  <c r="U1010" i="2"/>
  <c r="U1042" i="2"/>
  <c r="U1052" i="2"/>
  <c r="U1072" i="2"/>
  <c r="U1121" i="2"/>
  <c r="U1139" i="2"/>
  <c r="U1143" i="2"/>
  <c r="U1153" i="2"/>
  <c r="U1228" i="2"/>
  <c r="U331" i="2"/>
  <c r="U308" i="2"/>
  <c r="U312" i="2"/>
  <c r="U418" i="2"/>
  <c r="U612" i="2"/>
  <c r="U616" i="2"/>
  <c r="U628" i="2"/>
  <c r="U919" i="2"/>
  <c r="U945" i="2"/>
  <c r="U957" i="2"/>
  <c r="U961" i="2"/>
  <c r="U965" i="2"/>
  <c r="U969" i="2"/>
  <c r="U983" i="2"/>
  <c r="U991" i="2"/>
  <c r="U1027" i="2"/>
  <c r="U1035" i="2"/>
  <c r="U1043" i="2"/>
  <c r="U1063" i="2"/>
  <c r="U1122" i="2"/>
  <c r="U1128" i="2"/>
  <c r="U1140" i="2"/>
  <c r="U1144" i="2"/>
  <c r="U1148" i="2"/>
  <c r="U1229" i="2"/>
  <c r="U1251" i="2"/>
  <c r="F7" i="98"/>
  <c r="D55" i="103" s="1"/>
  <c r="H661" i="2"/>
  <c r="F300" i="2"/>
  <c r="U296" i="2" s="1"/>
  <c r="I51" i="35"/>
  <c r="M51" i="35" s="1"/>
  <c r="F430" i="2"/>
  <c r="F1023" i="2"/>
  <c r="F1011" i="2"/>
  <c r="H966" i="2"/>
  <c r="H735" i="2"/>
  <c r="H1025" i="2"/>
  <c r="H1033" i="2"/>
  <c r="H1146" i="2"/>
  <c r="H1149" i="2" s="1"/>
  <c r="H1249" i="2"/>
  <c r="H1254" i="2" s="1"/>
  <c r="F30" i="98" s="1"/>
  <c r="H1232" i="2"/>
  <c r="H1020" i="2"/>
  <c r="H1225" i="2"/>
  <c r="H854" i="2"/>
  <c r="H321" i="2"/>
  <c r="K30" i="35" s="1"/>
  <c r="D31" i="103" s="1"/>
  <c r="H1014" i="2"/>
  <c r="H1124" i="2"/>
  <c r="H1191" i="2"/>
  <c r="H1235" i="2"/>
  <c r="H949" i="2"/>
  <c r="H1161" i="2"/>
  <c r="H775" i="2"/>
  <c r="H673" i="2"/>
  <c r="H970" i="2"/>
  <c r="H1129" i="2"/>
  <c r="H685" i="2"/>
  <c r="H782" i="2"/>
  <c r="H1011" i="2"/>
  <c r="H1023" i="2"/>
  <c r="K23" i="35"/>
  <c r="F1225" i="2"/>
  <c r="F1191" i="2"/>
  <c r="F1232" i="2"/>
  <c r="F863" i="2"/>
  <c r="I23" i="35"/>
  <c r="F683" i="2"/>
  <c r="F949" i="2"/>
  <c r="F999" i="2"/>
  <c r="F1129" i="2"/>
  <c r="F1146" i="2"/>
  <c r="F1235" i="2"/>
  <c r="F978" i="2"/>
  <c r="F1025" i="2"/>
  <c r="F1033" i="2"/>
  <c r="F1124" i="2"/>
  <c r="F1154" i="2"/>
  <c r="H1154" i="2"/>
  <c r="F685" i="2"/>
  <c r="F782" i="2"/>
  <c r="F1073" i="2"/>
  <c r="H754" i="2"/>
  <c r="F12" i="98" s="1"/>
  <c r="D59" i="103" s="1"/>
  <c r="F1064" i="2"/>
  <c r="F722" i="2"/>
  <c r="F761" i="2"/>
  <c r="F861" i="2"/>
  <c r="F877" i="2"/>
  <c r="F914" i="2"/>
  <c r="F966" i="2"/>
  <c r="F970" i="2"/>
  <c r="H999" i="2"/>
  <c r="H1004" i="2" s="1"/>
  <c r="F19" i="98" s="1"/>
  <c r="F1020" i="2"/>
  <c r="F673" i="2"/>
  <c r="H722" i="2"/>
  <c r="H761" i="2"/>
  <c r="H787" i="2"/>
  <c r="H799" i="2"/>
  <c r="H809" i="2"/>
  <c r="H821" i="2"/>
  <c r="H861" i="2"/>
  <c r="H865" i="2"/>
  <c r="H877" i="2"/>
  <c r="H914" i="2"/>
  <c r="H1073" i="2"/>
  <c r="F23" i="98" s="1"/>
  <c r="D65" i="103" s="1"/>
  <c r="C603" i="2"/>
  <c r="F640" i="2"/>
  <c r="F652" i="2"/>
  <c r="F735" i="2"/>
  <c r="F787" i="2"/>
  <c r="F799" i="2"/>
  <c r="F806" i="2"/>
  <c r="F809" i="2"/>
  <c r="F821" i="2"/>
  <c r="F828" i="2"/>
  <c r="F854" i="2"/>
  <c r="F865" i="2"/>
  <c r="F884" i="2"/>
  <c r="F920" i="2"/>
  <c r="F986" i="2"/>
  <c r="H640" i="2"/>
  <c r="H652" i="2"/>
  <c r="H884" i="2"/>
  <c r="F515" i="2"/>
  <c r="F762" i="2"/>
  <c r="F775" i="2"/>
  <c r="F841" i="2"/>
  <c r="F889" i="2"/>
  <c r="F901" i="2"/>
  <c r="F940" i="2"/>
  <c r="F1014" i="2"/>
  <c r="D603" i="2"/>
  <c r="H604" i="2" s="1"/>
  <c r="H683" i="2"/>
  <c r="H762" i="2"/>
  <c r="H806" i="2"/>
  <c r="H828" i="2"/>
  <c r="H841" i="2"/>
  <c r="H863" i="2"/>
  <c r="H889" i="2"/>
  <c r="H901" i="2"/>
  <c r="H920" i="2"/>
  <c r="H940" i="2"/>
  <c r="H978" i="2"/>
  <c r="H986" i="2"/>
  <c r="H1053" i="2"/>
  <c r="F21" i="98" s="1"/>
  <c r="F754" i="2"/>
  <c r="F1053" i="2"/>
  <c r="N464" i="2"/>
  <c r="H1064" i="2"/>
  <c r="F22" i="98" s="1"/>
  <c r="F603" i="2"/>
  <c r="F502" i="2"/>
  <c r="H575" i="2"/>
  <c r="F575" i="2"/>
  <c r="H515" i="2"/>
  <c r="H518" i="2" s="1"/>
  <c r="K46" i="35" s="1"/>
  <c r="H502" i="2"/>
  <c r="H505" i="2" s="1"/>
  <c r="K44" i="35" s="1"/>
  <c r="J464" i="2"/>
  <c r="T491" i="2"/>
  <c r="F321" i="2"/>
  <c r="F339" i="2"/>
  <c r="L464" i="2"/>
  <c r="H358" i="2"/>
  <c r="H437" i="2"/>
  <c r="H333" i="2"/>
  <c r="L491" i="2"/>
  <c r="H362" i="2"/>
  <c r="H390" i="2"/>
  <c r="P457" i="2"/>
  <c r="H288" i="2"/>
  <c r="F364" i="2"/>
  <c r="F388" i="2"/>
  <c r="H364" i="2"/>
  <c r="H388" i="2"/>
  <c r="H421" i="2"/>
  <c r="K38" i="35" s="1"/>
  <c r="F437" i="2"/>
  <c r="H438" i="2"/>
  <c r="F438" i="2"/>
  <c r="F436" i="2"/>
  <c r="H440" i="2"/>
  <c r="K34" i="35" s="1"/>
  <c r="D39" i="103" s="1"/>
  <c r="I39" i="103" s="1"/>
  <c r="H436" i="2"/>
  <c r="F440" i="2"/>
  <c r="F323" i="2"/>
  <c r="H339" i="2"/>
  <c r="H323" i="2"/>
  <c r="F358" i="2"/>
  <c r="F362" i="2"/>
  <c r="F390" i="2"/>
  <c r="H329" i="2"/>
  <c r="F400" i="2"/>
  <c r="F333" i="2"/>
  <c r="F329" i="2"/>
  <c r="H400" i="2"/>
  <c r="F352" i="2"/>
  <c r="F421" i="2"/>
  <c r="H352" i="2"/>
  <c r="K31" i="35" s="1"/>
  <c r="D36" i="103" s="1"/>
  <c r="F276" i="2"/>
  <c r="F286" i="2"/>
  <c r="H265" i="2"/>
  <c r="F265" i="2"/>
  <c r="H286" i="2"/>
  <c r="F267" i="2"/>
  <c r="F280" i="2"/>
  <c r="H280" i="2"/>
  <c r="F283" i="2"/>
  <c r="F288" i="2"/>
  <c r="H283" i="2"/>
  <c r="F255" i="2"/>
  <c r="F258" i="2"/>
  <c r="F264" i="2"/>
  <c r="H267" i="2"/>
  <c r="H276" i="2"/>
  <c r="H279" i="2" s="1"/>
  <c r="H255" i="2"/>
  <c r="F261" i="2"/>
  <c r="H313" i="2"/>
  <c r="K24" i="35" s="1"/>
  <c r="H258" i="2"/>
  <c r="H264" i="2"/>
  <c r="F313" i="2"/>
  <c r="H261" i="2"/>
  <c r="I55" i="103" l="1"/>
  <c r="F55" i="103"/>
  <c r="M45" i="35"/>
  <c r="I59" i="103"/>
  <c r="F59" i="103"/>
  <c r="F36" i="103"/>
  <c r="I36" i="103"/>
  <c r="F65" i="103"/>
  <c r="I65" i="103"/>
  <c r="F39" i="103"/>
  <c r="I31" i="103"/>
  <c r="F31" i="103"/>
  <c r="U258" i="2"/>
  <c r="U1125" i="2"/>
  <c r="U1087" i="2"/>
  <c r="H464" i="2"/>
  <c r="U321" i="2"/>
  <c r="U1119" i="2"/>
  <c r="U1150" i="2"/>
  <c r="U621" i="2"/>
  <c r="U630" i="2"/>
  <c r="H634" i="2"/>
  <c r="F8" i="98" s="1"/>
  <c r="F634" i="2"/>
  <c r="D8" i="98" s="1"/>
  <c r="U609" i="2"/>
  <c r="U617" i="2"/>
  <c r="H290" i="2"/>
  <c r="U297" i="2"/>
  <c r="U298" i="2"/>
  <c r="U1014" i="2"/>
  <c r="U673" i="2"/>
  <c r="U255" i="2"/>
  <c r="U265" i="2"/>
  <c r="U437" i="2"/>
  <c r="U1124" i="2"/>
  <c r="U333" i="2"/>
  <c r="U261" i="2"/>
  <c r="U440" i="2"/>
  <c r="U276" i="2"/>
  <c r="U1249" i="2"/>
  <c r="U1129" i="2"/>
  <c r="U1191" i="2"/>
  <c r="U1079" i="2"/>
  <c r="U877" i="2"/>
  <c r="U806" i="2"/>
  <c r="U288" i="2"/>
  <c r="U782" i="2"/>
  <c r="U339" i="2"/>
  <c r="U914" i="2"/>
  <c r="U390" i="2"/>
  <c r="U761" i="2"/>
  <c r="U685" i="2"/>
  <c r="U1023" i="2"/>
  <c r="U323" i="2"/>
  <c r="U400" i="2"/>
  <c r="U978" i="2"/>
  <c r="U283" i="2"/>
  <c r="U280" i="2"/>
  <c r="U436" i="2"/>
  <c r="U388" i="2"/>
  <c r="U1112" i="2"/>
  <c r="U940" i="2"/>
  <c r="U652" i="2"/>
  <c r="U1020" i="2"/>
  <c r="U722" i="2"/>
  <c r="U286" i="2"/>
  <c r="U1161" i="2"/>
  <c r="U787" i="2"/>
  <c r="U264" i="2"/>
  <c r="U267" i="2"/>
  <c r="U1105" i="2"/>
  <c r="U640" i="2"/>
  <c r="U1073" i="2"/>
  <c r="U1075" i="2"/>
  <c r="U1074" i="2"/>
  <c r="U1068" i="2"/>
  <c r="U1069" i="2"/>
  <c r="U1067" i="2"/>
  <c r="U1064" i="2"/>
  <c r="U1066" i="2"/>
  <c r="U1065" i="2"/>
  <c r="U1057" i="2"/>
  <c r="U1058" i="2"/>
  <c r="U1056" i="2"/>
  <c r="U1053" i="2"/>
  <c r="U1055" i="2"/>
  <c r="U1054" i="2"/>
  <c r="U1048" i="2"/>
  <c r="U1049" i="2"/>
  <c r="U1047" i="2"/>
  <c r="U754" i="2"/>
  <c r="U756" i="2"/>
  <c r="U755" i="2"/>
  <c r="U749" i="2"/>
  <c r="U750" i="2"/>
  <c r="U748" i="2"/>
  <c r="U1232" i="2"/>
  <c r="U605" i="2"/>
  <c r="U604" i="2"/>
  <c r="U587" i="2"/>
  <c r="U588" i="2"/>
  <c r="U603" i="2"/>
  <c r="U586" i="2"/>
  <c r="U577" i="2"/>
  <c r="U576" i="2"/>
  <c r="U568" i="2"/>
  <c r="U569" i="2"/>
  <c r="U567" i="2"/>
  <c r="U430" i="2"/>
  <c r="U432" i="2"/>
  <c r="U431" i="2"/>
  <c r="U427" i="2"/>
  <c r="U426" i="2"/>
  <c r="U428" i="2"/>
  <c r="U421" i="2"/>
  <c r="U425" i="2"/>
  <c r="U424" i="2"/>
  <c r="U423" i="2"/>
  <c r="U422" i="2"/>
  <c r="U412" i="2"/>
  <c r="U413" i="2"/>
  <c r="U411" i="2"/>
  <c r="U352" i="2"/>
  <c r="U354" i="2"/>
  <c r="U353" i="2"/>
  <c r="U345" i="2"/>
  <c r="U346" i="2"/>
  <c r="U344" i="2"/>
  <c r="U317" i="2"/>
  <c r="U316" i="2"/>
  <c r="U315" i="2"/>
  <c r="U314" i="2"/>
  <c r="U313" i="2"/>
  <c r="U304" i="2"/>
  <c r="U303" i="2"/>
  <c r="U300" i="2"/>
  <c r="U302" i="2"/>
  <c r="U301" i="2"/>
  <c r="U295" i="2"/>
  <c r="U294" i="2"/>
  <c r="U809" i="2"/>
  <c r="U854" i="2"/>
  <c r="U1029" i="2"/>
  <c r="F1254" i="2"/>
  <c r="U575" i="2"/>
  <c r="U889" i="2"/>
  <c r="U735" i="2"/>
  <c r="U1235" i="2"/>
  <c r="U1036" i="2"/>
  <c r="U949" i="2"/>
  <c r="U362" i="2"/>
  <c r="U966" i="2"/>
  <c r="U1025" i="2"/>
  <c r="U865" i="2"/>
  <c r="U1146" i="2"/>
  <c r="U515" i="2"/>
  <c r="U884" i="2"/>
  <c r="U861" i="2"/>
  <c r="U1011" i="2"/>
  <c r="U358" i="2"/>
  <c r="U438" i="2"/>
  <c r="U364" i="2"/>
  <c r="U901" i="2"/>
  <c r="U828" i="2"/>
  <c r="U1154" i="2"/>
  <c r="U999" i="2"/>
  <c r="U1225" i="2"/>
  <c r="U970" i="2"/>
  <c r="U329" i="2"/>
  <c r="U841" i="2"/>
  <c r="U1033" i="2"/>
  <c r="U683" i="2"/>
  <c r="U821" i="2"/>
  <c r="U502" i="2"/>
  <c r="U775" i="2"/>
  <c r="U986" i="2"/>
  <c r="U762" i="2"/>
  <c r="U920" i="2"/>
  <c r="U799" i="2"/>
  <c r="U863" i="2"/>
  <c r="H664" i="2"/>
  <c r="H663" i="2"/>
  <c r="F664" i="2"/>
  <c r="F663" i="2"/>
  <c r="F661" i="2"/>
  <c r="U661" i="2" s="1"/>
  <c r="I38" i="35"/>
  <c r="M38" i="35" s="1"/>
  <c r="D12" i="98"/>
  <c r="H12" i="98" s="1"/>
  <c r="F518" i="2"/>
  <c r="I24" i="35"/>
  <c r="M24" i="35" s="1"/>
  <c r="I31" i="35"/>
  <c r="M31" i="35" s="1"/>
  <c r="F1149" i="2"/>
  <c r="F1004" i="2"/>
  <c r="F505" i="2"/>
  <c r="F290" i="2"/>
  <c r="I34" i="35"/>
  <c r="M34" i="35" s="1"/>
  <c r="I30" i="35"/>
  <c r="M30" i="35" s="1"/>
  <c r="D7" i="98"/>
  <c r="H7" i="98" s="1"/>
  <c r="D22" i="98"/>
  <c r="H22" i="98" s="1"/>
  <c r="F279" i="2"/>
  <c r="U279" i="2" s="1"/>
  <c r="D21" i="98"/>
  <c r="H21" i="98" s="1"/>
  <c r="D23" i="98"/>
  <c r="H23" i="98" s="1"/>
  <c r="I41" i="35"/>
  <c r="M41" i="35" s="1"/>
  <c r="F934" i="2"/>
  <c r="M23" i="35"/>
  <c r="F780" i="2"/>
  <c r="F993" i="2"/>
  <c r="F1243" i="2"/>
  <c r="H1243" i="2"/>
  <c r="F27" i="98" s="1"/>
  <c r="H1044" i="2"/>
  <c r="F20" i="98" s="1"/>
  <c r="H993" i="2"/>
  <c r="F18" i="98" s="1"/>
  <c r="H826" i="2"/>
  <c r="H804" i="2"/>
  <c r="H859" i="2"/>
  <c r="H972" i="2"/>
  <c r="F17" i="98" s="1"/>
  <c r="H1130" i="2"/>
  <c r="F25" i="98" s="1"/>
  <c r="D66" i="103" s="1"/>
  <c r="H934" i="2"/>
  <c r="F14" i="98" s="1"/>
  <c r="D60" i="103" s="1"/>
  <c r="H745" i="2"/>
  <c r="F11" i="98" s="1"/>
  <c r="D58" i="103" s="1"/>
  <c r="H1155" i="2"/>
  <c r="F26" i="98" s="1"/>
  <c r="F972" i="2"/>
  <c r="F882" i="2"/>
  <c r="F1044" i="2"/>
  <c r="F745" i="2"/>
  <c r="F1113" i="2"/>
  <c r="F604" i="2"/>
  <c r="F804" i="2"/>
  <c r="F859" i="2"/>
  <c r="F906" i="2"/>
  <c r="F1130" i="2"/>
  <c r="H655" i="2"/>
  <c r="F9" i="98" s="1"/>
  <c r="D56" i="103" s="1"/>
  <c r="F655" i="2"/>
  <c r="H1113" i="2"/>
  <c r="F24" i="98" s="1"/>
  <c r="F826" i="2"/>
  <c r="H780" i="2"/>
  <c r="H906" i="2"/>
  <c r="H882" i="2"/>
  <c r="H366" i="2"/>
  <c r="K33" i="35" s="1"/>
  <c r="H341" i="2"/>
  <c r="K32" i="35" s="1"/>
  <c r="D32" i="103" s="1"/>
  <c r="F285" i="2"/>
  <c r="F404" i="2"/>
  <c r="P464" i="2"/>
  <c r="F366" i="2"/>
  <c r="H404" i="2"/>
  <c r="K36" i="35" s="1"/>
  <c r="H285" i="2"/>
  <c r="F341" i="2"/>
  <c r="H269" i="2"/>
  <c r="H270" i="2" s="1"/>
  <c r="K21" i="35" s="1"/>
  <c r="H439" i="2"/>
  <c r="H448" i="2" s="1"/>
  <c r="K42" i="35" s="1"/>
  <c r="F439" i="2"/>
  <c r="F269" i="2"/>
  <c r="H8" i="98" l="1"/>
  <c r="U606" i="2"/>
  <c r="U636" i="2"/>
  <c r="F66" i="103"/>
  <c r="F68" i="103" s="1"/>
  <c r="I66" i="103"/>
  <c r="U634" i="2"/>
  <c r="I32" i="103"/>
  <c r="F32" i="103"/>
  <c r="F56" i="103"/>
  <c r="I56" i="103"/>
  <c r="D68" i="103"/>
  <c r="F58" i="103"/>
  <c r="I58" i="103"/>
  <c r="I60" i="103"/>
  <c r="F60" i="103"/>
  <c r="U290" i="2"/>
  <c r="U608" i="2"/>
  <c r="U607" i="2"/>
  <c r="U635" i="2"/>
  <c r="U1149" i="2"/>
  <c r="U1136" i="2"/>
  <c r="U883" i="2"/>
  <c r="H291" i="2"/>
  <c r="K22" i="35" s="1"/>
  <c r="U269" i="2"/>
  <c r="U439" i="2"/>
  <c r="U285" i="2"/>
  <c r="U1254" i="2"/>
  <c r="U1246" i="2"/>
  <c r="U1243" i="2"/>
  <c r="U1245" i="2"/>
  <c r="U1244" i="2"/>
  <c r="U1159" i="2"/>
  <c r="U1160" i="2"/>
  <c r="U1158" i="2"/>
  <c r="U1130" i="2"/>
  <c r="U1132" i="2"/>
  <c r="U1131" i="2"/>
  <c r="U1117" i="2"/>
  <c r="U1118" i="2"/>
  <c r="U1116" i="2"/>
  <c r="U1113" i="2"/>
  <c r="U1115" i="2"/>
  <c r="U1114" i="2"/>
  <c r="U1077" i="2"/>
  <c r="U1078" i="2"/>
  <c r="U1076" i="2"/>
  <c r="U827" i="2"/>
  <c r="U1044" i="2"/>
  <c r="U1046" i="2"/>
  <c r="U1045" i="2"/>
  <c r="U1008" i="2"/>
  <c r="U1009" i="2"/>
  <c r="U1007" i="2"/>
  <c r="U1004" i="2"/>
  <c r="U1006" i="2"/>
  <c r="U1005" i="2"/>
  <c r="U997" i="2"/>
  <c r="U998" i="2"/>
  <c r="U996" i="2"/>
  <c r="U993" i="2"/>
  <c r="U995" i="2"/>
  <c r="U994" i="2"/>
  <c r="U976" i="2"/>
  <c r="U977" i="2"/>
  <c r="U975" i="2"/>
  <c r="U972" i="2"/>
  <c r="U974" i="2"/>
  <c r="U973" i="2"/>
  <c r="U938" i="2"/>
  <c r="U939" i="2"/>
  <c r="U937" i="2"/>
  <c r="U934" i="2"/>
  <c r="U936" i="2"/>
  <c r="U911" i="2"/>
  <c r="U935" i="2"/>
  <c r="U912" i="2"/>
  <c r="U910" i="2"/>
  <c r="U804" i="2"/>
  <c r="U781" i="2"/>
  <c r="U780" i="2"/>
  <c r="U760" i="2"/>
  <c r="U882" i="2"/>
  <c r="U860" i="2"/>
  <c r="U826" i="2"/>
  <c r="U805" i="2"/>
  <c r="U745" i="2"/>
  <c r="U747" i="2"/>
  <c r="U746" i="2"/>
  <c r="U671" i="2"/>
  <c r="U672" i="2"/>
  <c r="U670" i="2"/>
  <c r="U655" i="2"/>
  <c r="U657" i="2"/>
  <c r="U656" i="2"/>
  <c r="U638" i="2"/>
  <c r="U639" i="2"/>
  <c r="U637" i="2"/>
  <c r="U518" i="2"/>
  <c r="U520" i="2"/>
  <c r="U519" i="2"/>
  <c r="U513" i="2"/>
  <c r="U514" i="2"/>
  <c r="U512" i="2"/>
  <c r="U505" i="2"/>
  <c r="U507" i="2"/>
  <c r="U506" i="2"/>
  <c r="U495" i="2"/>
  <c r="U496" i="2"/>
  <c r="U494" i="2"/>
  <c r="D30" i="98"/>
  <c r="U380" i="2"/>
  <c r="U404" i="2"/>
  <c r="U406" i="2"/>
  <c r="U405" i="2"/>
  <c r="U384" i="2"/>
  <c r="U385" i="2"/>
  <c r="U383" i="2"/>
  <c r="U367" i="2"/>
  <c r="U382" i="2"/>
  <c r="U371" i="2"/>
  <c r="U370" i="2"/>
  <c r="U368" i="2"/>
  <c r="U381" i="2"/>
  <c r="U369" i="2"/>
  <c r="U356" i="2"/>
  <c r="U357" i="2"/>
  <c r="U355" i="2"/>
  <c r="U341" i="2"/>
  <c r="U343" i="2"/>
  <c r="U342" i="2"/>
  <c r="U319" i="2"/>
  <c r="U320" i="2"/>
  <c r="U318" i="2"/>
  <c r="U663" i="2"/>
  <c r="U366" i="2"/>
  <c r="U906" i="2"/>
  <c r="U664" i="2"/>
  <c r="H667" i="2"/>
  <c r="F10" i="98" s="1"/>
  <c r="D57" i="103" s="1"/>
  <c r="D61" i="103" s="1"/>
  <c r="U859" i="2"/>
  <c r="F667" i="2"/>
  <c r="D10" i="98" s="1"/>
  <c r="F1155" i="2"/>
  <c r="F270" i="2"/>
  <c r="I33" i="35"/>
  <c r="M33" i="35" s="1"/>
  <c r="D25" i="98"/>
  <c r="H25" i="98" s="1"/>
  <c r="D17" i="98"/>
  <c r="D19" i="98"/>
  <c r="H19" i="98" s="1"/>
  <c r="F448" i="2"/>
  <c r="I36" i="35"/>
  <c r="M36" i="35" s="1"/>
  <c r="I46" i="35"/>
  <c r="M46" i="35" s="1"/>
  <c r="F291" i="2"/>
  <c r="I44" i="35"/>
  <c r="M44" i="35" s="1"/>
  <c r="D20" i="98"/>
  <c r="H20" i="98" s="1"/>
  <c r="D14" i="98"/>
  <c r="H14" i="98" s="1"/>
  <c r="I32" i="35"/>
  <c r="D24" i="98"/>
  <c r="H24" i="98" s="1"/>
  <c r="D27" i="98"/>
  <c r="H27" i="98" s="1"/>
  <c r="D9" i="98"/>
  <c r="H9" i="98" s="1"/>
  <c r="D11" i="98"/>
  <c r="H11" i="98" s="1"/>
  <c r="D18" i="98"/>
  <c r="H18" i="98" s="1"/>
  <c r="K47" i="35"/>
  <c r="F28" i="98"/>
  <c r="H907" i="2"/>
  <c r="F13" i="98" s="1"/>
  <c r="K39" i="35"/>
  <c r="F907" i="2"/>
  <c r="I62" i="103" l="1"/>
  <c r="I57" i="103"/>
  <c r="F57" i="103"/>
  <c r="F61" i="103" s="1"/>
  <c r="I68" i="103"/>
  <c r="H30" i="98"/>
  <c r="H29" i="98"/>
  <c r="U453" i="2"/>
  <c r="U461" i="2"/>
  <c r="U454" i="2"/>
  <c r="U462" i="2"/>
  <c r="U455" i="2"/>
  <c r="U463" i="2"/>
  <c r="U456" i="2"/>
  <c r="U459" i="2"/>
  <c r="U464" i="2"/>
  <c r="U458" i="2"/>
  <c r="U457" i="2"/>
  <c r="U460" i="2"/>
  <c r="U1155" i="2"/>
  <c r="U1157" i="2"/>
  <c r="U1156" i="2"/>
  <c r="U1134" i="2"/>
  <c r="U1135" i="2"/>
  <c r="U1133" i="2"/>
  <c r="U907" i="2"/>
  <c r="U909" i="2"/>
  <c r="U758" i="2"/>
  <c r="U908" i="2"/>
  <c r="U759" i="2"/>
  <c r="U757" i="2"/>
  <c r="U669" i="2"/>
  <c r="U668" i="2"/>
  <c r="U659" i="2"/>
  <c r="U660" i="2"/>
  <c r="U658" i="2"/>
  <c r="U448" i="2"/>
  <c r="U450" i="2"/>
  <c r="U449" i="2"/>
  <c r="U435" i="2"/>
  <c r="U465" i="2"/>
  <c r="U434" i="2"/>
  <c r="U466" i="2"/>
  <c r="U433" i="2"/>
  <c r="U452" i="2"/>
  <c r="U451" i="2"/>
  <c r="U291" i="2"/>
  <c r="U293" i="2"/>
  <c r="U292" i="2"/>
  <c r="U274" i="2"/>
  <c r="U275" i="2"/>
  <c r="U273" i="2"/>
  <c r="U270" i="2"/>
  <c r="U272" i="2"/>
  <c r="U271" i="2"/>
  <c r="U251" i="2"/>
  <c r="U252" i="2"/>
  <c r="U250" i="2"/>
  <c r="D26" i="98"/>
  <c r="H26" i="98" s="1"/>
  <c r="U667" i="2"/>
  <c r="F15" i="98"/>
  <c r="F29" i="98" s="1"/>
  <c r="H10" i="98"/>
  <c r="H17" i="98"/>
  <c r="I39" i="35"/>
  <c r="M39" i="35" s="1"/>
  <c r="M32" i="35"/>
  <c r="I22" i="35"/>
  <c r="M22" i="35" s="1"/>
  <c r="I42" i="35"/>
  <c r="D13" i="98"/>
  <c r="H13" i="98" s="1"/>
  <c r="I21" i="35"/>
  <c r="M21" i="35" s="1"/>
  <c r="K48" i="35"/>
  <c r="I51" i="103" l="1"/>
  <c r="I52" i="103"/>
  <c r="I61" i="103"/>
  <c r="F31" i="98"/>
  <c r="D28" i="98"/>
  <c r="D15" i="98"/>
  <c r="I47" i="35"/>
  <c r="M42" i="35"/>
  <c r="K50" i="35" l="1"/>
  <c r="D49" i="107" s="1"/>
  <c r="D29" i="98"/>
  <c r="D31" i="98" s="1"/>
  <c r="I50" i="35" s="1"/>
  <c r="I52" i="35" s="1"/>
  <c r="M47" i="35"/>
  <c r="I48" i="35"/>
  <c r="F49" i="107" l="1"/>
  <c r="F50" i="107" s="1"/>
  <c r="I45" i="107"/>
  <c r="I47" i="107"/>
  <c r="I43" i="107"/>
  <c r="I49" i="107"/>
  <c r="I48" i="107"/>
  <c r="D50" i="107"/>
  <c r="I46" i="107"/>
  <c r="I44" i="107"/>
  <c r="K52" i="35"/>
  <c r="K53" i="35" s="1"/>
  <c r="D49" i="103"/>
  <c r="I53" i="35"/>
  <c r="D246" i="2"/>
  <c r="H246" i="2" s="1"/>
  <c r="C246" i="2"/>
  <c r="F246" i="2" s="1"/>
  <c r="D244" i="2"/>
  <c r="C244" i="2"/>
  <c r="D243" i="2"/>
  <c r="C243" i="2"/>
  <c r="D242" i="2"/>
  <c r="C242" i="2"/>
  <c r="D241" i="2"/>
  <c r="C241" i="2"/>
  <c r="D240" i="2"/>
  <c r="C240" i="2"/>
  <c r="D239" i="2"/>
  <c r="C239" i="2"/>
  <c r="D238" i="2"/>
  <c r="C238" i="2"/>
  <c r="D236" i="2"/>
  <c r="C236" i="2"/>
  <c r="D235" i="2"/>
  <c r="C235" i="2"/>
  <c r="D234" i="2"/>
  <c r="C234" i="2"/>
  <c r="D233" i="2"/>
  <c r="C233" i="2"/>
  <c r="D232" i="2"/>
  <c r="C232" i="2"/>
  <c r="D231" i="2"/>
  <c r="C231" i="2"/>
  <c r="D230" i="2"/>
  <c r="C230" i="2"/>
  <c r="D229" i="2"/>
  <c r="C229" i="2"/>
  <c r="D228" i="2"/>
  <c r="C228" i="2"/>
  <c r="D227" i="2"/>
  <c r="C227" i="2"/>
  <c r="D226" i="2"/>
  <c r="C226" i="2"/>
  <c r="D225" i="2"/>
  <c r="C225" i="2"/>
  <c r="D224" i="2"/>
  <c r="C224" i="2"/>
  <c r="D223" i="2"/>
  <c r="C223" i="2"/>
  <c r="D222" i="2"/>
  <c r="C222" i="2"/>
  <c r="D221" i="2"/>
  <c r="C221" i="2"/>
  <c r="D220" i="2"/>
  <c r="C220" i="2"/>
  <c r="D219" i="2"/>
  <c r="C219" i="2"/>
  <c r="D218" i="2"/>
  <c r="C218" i="2"/>
  <c r="D217" i="2"/>
  <c r="C217" i="2"/>
  <c r="D216" i="2"/>
  <c r="C216" i="2"/>
  <c r="D215" i="2"/>
  <c r="C215" i="2"/>
  <c r="D214" i="2"/>
  <c r="C214" i="2"/>
  <c r="D213" i="2"/>
  <c r="C213" i="2"/>
  <c r="D212" i="2"/>
  <c r="C212" i="2"/>
  <c r="D211" i="2"/>
  <c r="C211" i="2"/>
  <c r="D210" i="2"/>
  <c r="C210" i="2"/>
  <c r="D209" i="2"/>
  <c r="C209" i="2"/>
  <c r="D208" i="2"/>
  <c r="C208" i="2"/>
  <c r="D207" i="2"/>
  <c r="C207" i="2"/>
  <c r="D206" i="2"/>
  <c r="C206" i="2"/>
  <c r="D205" i="2"/>
  <c r="C205" i="2"/>
  <c r="D204" i="2"/>
  <c r="C204" i="2"/>
  <c r="D203" i="2"/>
  <c r="C203" i="2"/>
  <c r="D202" i="2"/>
  <c r="C202" i="2"/>
  <c r="D201" i="2"/>
  <c r="C201" i="2"/>
  <c r="D200" i="2"/>
  <c r="C200" i="2"/>
  <c r="D199" i="2"/>
  <c r="C199" i="2"/>
  <c r="D198" i="2"/>
  <c r="C198" i="2"/>
  <c r="D197" i="2"/>
  <c r="C197" i="2"/>
  <c r="D196" i="2"/>
  <c r="C196" i="2"/>
  <c r="D195" i="2"/>
  <c r="C195" i="2"/>
  <c r="D194" i="2"/>
  <c r="C194" i="2"/>
  <c r="D193" i="2"/>
  <c r="C193" i="2"/>
  <c r="D192" i="2"/>
  <c r="C192" i="2"/>
  <c r="D191" i="2"/>
  <c r="C191" i="2"/>
  <c r="D190" i="2"/>
  <c r="C190" i="2"/>
  <c r="D189" i="2"/>
  <c r="C189" i="2"/>
  <c r="D188" i="2"/>
  <c r="C188" i="2"/>
  <c r="D187" i="2"/>
  <c r="C187" i="2"/>
  <c r="D186" i="2"/>
  <c r="C186" i="2"/>
  <c r="D185" i="2"/>
  <c r="C185" i="2"/>
  <c r="D184" i="2"/>
  <c r="C184" i="2"/>
  <c r="D183" i="2"/>
  <c r="C183" i="2"/>
  <c r="D182" i="2"/>
  <c r="C182" i="2"/>
  <c r="D181" i="2"/>
  <c r="C181" i="2"/>
  <c r="D180" i="2"/>
  <c r="C180" i="2"/>
  <c r="D179" i="2"/>
  <c r="C179" i="2"/>
  <c r="D178" i="2"/>
  <c r="C178" i="2"/>
  <c r="D177" i="2"/>
  <c r="C177" i="2"/>
  <c r="D176" i="2"/>
  <c r="C176" i="2"/>
  <c r="D175" i="2"/>
  <c r="C175" i="2"/>
  <c r="D174" i="2"/>
  <c r="C174" i="2"/>
  <c r="D173" i="2"/>
  <c r="C173" i="2"/>
  <c r="D166" i="2"/>
  <c r="C166" i="2"/>
  <c r="D165" i="2"/>
  <c r="C165" i="2"/>
  <c r="D164" i="2"/>
  <c r="C164" i="2"/>
  <c r="D163" i="2"/>
  <c r="H163" i="2" s="1"/>
  <c r="C163" i="2"/>
  <c r="F163" i="2" s="1"/>
  <c r="D162" i="2"/>
  <c r="C162" i="2"/>
  <c r="D161" i="2"/>
  <c r="C161" i="2"/>
  <c r="D160" i="2"/>
  <c r="H160" i="2" s="1"/>
  <c r="C160" i="2"/>
  <c r="F160" i="2" s="1"/>
  <c r="D154" i="2"/>
  <c r="C154" i="2"/>
  <c r="D153" i="2"/>
  <c r="C153" i="2"/>
  <c r="D151" i="2"/>
  <c r="C151" i="2"/>
  <c r="D150" i="2"/>
  <c r="C150" i="2"/>
  <c r="D143" i="2"/>
  <c r="H143" i="2" s="1"/>
  <c r="C143" i="2"/>
  <c r="F143" i="2" s="1"/>
  <c r="D142" i="2"/>
  <c r="H142" i="2" s="1"/>
  <c r="C142" i="2"/>
  <c r="F142" i="2" s="1"/>
  <c r="D141" i="2"/>
  <c r="H141" i="2" s="1"/>
  <c r="C141" i="2"/>
  <c r="F141" i="2" s="1"/>
  <c r="D140" i="2"/>
  <c r="H140" i="2" s="1"/>
  <c r="C140" i="2"/>
  <c r="F140" i="2" s="1"/>
  <c r="D139" i="2"/>
  <c r="H139" i="2" s="1"/>
  <c r="C139" i="2"/>
  <c r="F139" i="2" s="1"/>
  <c r="D138" i="2"/>
  <c r="H138" i="2" s="1"/>
  <c r="C138" i="2"/>
  <c r="F138" i="2" s="1"/>
  <c r="D131" i="2"/>
  <c r="H131" i="2" s="1"/>
  <c r="H132" i="2" s="1"/>
  <c r="K14" i="35" s="1"/>
  <c r="D20" i="103" s="1"/>
  <c r="C131" i="2"/>
  <c r="F131" i="2" s="1"/>
  <c r="D124" i="2"/>
  <c r="H124" i="2" s="1"/>
  <c r="C124" i="2"/>
  <c r="F124" i="2" s="1"/>
  <c r="D123" i="2"/>
  <c r="H123" i="2" s="1"/>
  <c r="C123" i="2"/>
  <c r="F123" i="2" s="1"/>
  <c r="D122" i="2"/>
  <c r="H122" i="2" s="1"/>
  <c r="C122" i="2"/>
  <c r="F122" i="2" s="1"/>
  <c r="D121" i="2"/>
  <c r="H121" i="2" s="1"/>
  <c r="C121" i="2"/>
  <c r="F121" i="2" s="1"/>
  <c r="D120" i="2"/>
  <c r="H120" i="2" s="1"/>
  <c r="C120" i="2"/>
  <c r="F120" i="2" s="1"/>
  <c r="D119" i="2"/>
  <c r="H119" i="2" s="1"/>
  <c r="C119" i="2"/>
  <c r="F119" i="2" s="1"/>
  <c r="D118" i="2"/>
  <c r="H118" i="2" s="1"/>
  <c r="C118" i="2"/>
  <c r="F118" i="2" s="1"/>
  <c r="D111" i="2"/>
  <c r="H111" i="2" s="1"/>
  <c r="H112" i="2" s="1"/>
  <c r="K12" i="35" s="1"/>
  <c r="C111" i="2"/>
  <c r="F111" i="2" s="1"/>
  <c r="D97" i="2"/>
  <c r="H97" i="2" s="1"/>
  <c r="C97" i="2"/>
  <c r="F97" i="2" s="1"/>
  <c r="D96" i="2"/>
  <c r="H96" i="2" s="1"/>
  <c r="C96" i="2"/>
  <c r="F96" i="2" s="1"/>
  <c r="D81" i="2"/>
  <c r="H81" i="2" s="1"/>
  <c r="C81" i="2"/>
  <c r="F81" i="2" s="1"/>
  <c r="D80" i="2"/>
  <c r="C80" i="2"/>
  <c r="D79" i="2"/>
  <c r="C79" i="2"/>
  <c r="D78" i="2"/>
  <c r="C78" i="2"/>
  <c r="D76" i="2"/>
  <c r="H76" i="2" s="1"/>
  <c r="C76" i="2"/>
  <c r="F76" i="2" s="1"/>
  <c r="D75" i="2"/>
  <c r="H75" i="2" s="1"/>
  <c r="C75" i="2"/>
  <c r="F75" i="2" s="1"/>
  <c r="D74" i="2"/>
  <c r="H74" i="2" s="1"/>
  <c r="C74" i="2"/>
  <c r="F74" i="2" s="1"/>
  <c r="D73" i="2"/>
  <c r="C73" i="2"/>
  <c r="D72" i="2"/>
  <c r="C72" i="2"/>
  <c r="D71" i="2"/>
  <c r="H71" i="2" s="1"/>
  <c r="C71" i="2"/>
  <c r="F71" i="2" s="1"/>
  <c r="D70" i="2"/>
  <c r="H70" i="2" s="1"/>
  <c r="C70" i="2"/>
  <c r="F70" i="2" s="1"/>
  <c r="D69" i="2"/>
  <c r="H69" i="2" s="1"/>
  <c r="C69" i="2"/>
  <c r="F69" i="2" s="1"/>
  <c r="D68" i="2"/>
  <c r="H68" i="2" s="1"/>
  <c r="C68" i="2"/>
  <c r="F68" i="2" s="1"/>
  <c r="D67" i="2"/>
  <c r="H67" i="2" s="1"/>
  <c r="C67" i="2"/>
  <c r="F67" i="2" s="1"/>
  <c r="D60" i="2"/>
  <c r="H60" i="2" s="1"/>
  <c r="C60" i="2"/>
  <c r="F60" i="2" s="1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D51" i="2"/>
  <c r="C51" i="2"/>
  <c r="I48" i="103" l="1"/>
  <c r="I47" i="103"/>
  <c r="I44" i="103"/>
  <c r="I46" i="103"/>
  <c r="I45" i="103"/>
  <c r="F49" i="103"/>
  <c r="F50" i="103" s="1"/>
  <c r="I49" i="103"/>
  <c r="D50" i="103"/>
  <c r="I20" i="103"/>
  <c r="F20" i="103"/>
  <c r="U60" i="2"/>
  <c r="U70" i="2"/>
  <c r="U160" i="2"/>
  <c r="U67" i="2"/>
  <c r="U111" i="2"/>
  <c r="U131" i="2"/>
  <c r="U68" i="2"/>
  <c r="U76" i="2"/>
  <c r="U122" i="2"/>
  <c r="U138" i="2"/>
  <c r="U246" i="2"/>
  <c r="U96" i="2"/>
  <c r="U143" i="2"/>
  <c r="U69" i="2"/>
  <c r="U119" i="2"/>
  <c r="U123" i="2"/>
  <c r="U139" i="2"/>
  <c r="U163" i="2"/>
  <c r="U121" i="2"/>
  <c r="U71" i="2"/>
  <c r="U75" i="2"/>
  <c r="U141" i="2"/>
  <c r="U118" i="2"/>
  <c r="U142" i="2"/>
  <c r="U74" i="2"/>
  <c r="U97" i="2"/>
  <c r="U120" i="2"/>
  <c r="U124" i="2"/>
  <c r="U140" i="2"/>
  <c r="F132" i="2"/>
  <c r="F112" i="2"/>
  <c r="F125" i="2"/>
  <c r="F144" i="2"/>
  <c r="H125" i="2"/>
  <c r="K13" i="35" s="1"/>
  <c r="D19" i="103" s="1"/>
  <c r="H144" i="2"/>
  <c r="K15" i="35" s="1"/>
  <c r="H55" i="2"/>
  <c r="F150" i="2"/>
  <c r="H72" i="2"/>
  <c r="H77" i="2" s="1"/>
  <c r="F161" i="2"/>
  <c r="F72" i="2"/>
  <c r="H150" i="2"/>
  <c r="H173" i="2"/>
  <c r="H238" i="2"/>
  <c r="H242" i="2"/>
  <c r="F164" i="2"/>
  <c r="F220" i="2"/>
  <c r="H78" i="2"/>
  <c r="H82" i="2" s="1"/>
  <c r="H161" i="2"/>
  <c r="H164" i="2"/>
  <c r="F151" i="2"/>
  <c r="H187" i="2"/>
  <c r="F78" i="2"/>
  <c r="F82" i="2" s="1"/>
  <c r="H151" i="2"/>
  <c r="F98" i="2"/>
  <c r="F152" i="2"/>
  <c r="F154" i="2"/>
  <c r="H220" i="2"/>
  <c r="H98" i="2"/>
  <c r="K11" i="35" s="1"/>
  <c r="D17" i="103" s="1"/>
  <c r="H152" i="2"/>
  <c r="F173" i="2"/>
  <c r="F242" i="2"/>
  <c r="H154" i="2"/>
  <c r="K18" i="35" s="1"/>
  <c r="D23" i="103" s="1"/>
  <c r="I21" i="103" s="1"/>
  <c r="F175" i="2"/>
  <c r="F187" i="2"/>
  <c r="H175" i="2"/>
  <c r="F181" i="2"/>
  <c r="F238" i="2"/>
  <c r="U238" i="2" s="1"/>
  <c r="H181" i="2"/>
  <c r="F51" i="2"/>
  <c r="H51" i="2"/>
  <c r="F55" i="2"/>
  <c r="C21" i="2"/>
  <c r="D19" i="2"/>
  <c r="D20" i="2"/>
  <c r="D21" i="2"/>
  <c r="D22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18" i="2"/>
  <c r="D8" i="2"/>
  <c r="D9" i="2"/>
  <c r="D10" i="2"/>
  <c r="H10" i="2" s="1"/>
  <c r="D11" i="2"/>
  <c r="H11" i="2" s="1"/>
  <c r="D7" i="2"/>
  <c r="H7" i="2" s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0" i="2"/>
  <c r="C19" i="2"/>
  <c r="C18" i="2"/>
  <c r="C8" i="2"/>
  <c r="C9" i="2"/>
  <c r="C10" i="2"/>
  <c r="F10" i="2" s="1"/>
  <c r="C11" i="2"/>
  <c r="F11" i="2" s="1"/>
  <c r="C7" i="2"/>
  <c r="F7" i="2" s="1"/>
  <c r="I43" i="103" l="1"/>
  <c r="H21" i="2"/>
  <c r="F21" i="2"/>
  <c r="F29" i="2"/>
  <c r="I50" i="103"/>
  <c r="I28" i="103"/>
  <c r="I26" i="103"/>
  <c r="F23" i="103"/>
  <c r="I23" i="103"/>
  <c r="I17" i="103"/>
  <c r="F17" i="103"/>
  <c r="F19" i="103"/>
  <c r="I19" i="103"/>
  <c r="U187" i="2"/>
  <c r="U72" i="2"/>
  <c r="U81" i="2"/>
  <c r="U173" i="2"/>
  <c r="U78" i="2"/>
  <c r="U11" i="2"/>
  <c r="U55" i="2"/>
  <c r="U175" i="2"/>
  <c r="U152" i="2"/>
  <c r="U161" i="2"/>
  <c r="U220" i="2"/>
  <c r="U7" i="2"/>
  <c r="U10" i="2"/>
  <c r="U51" i="2"/>
  <c r="U242" i="2"/>
  <c r="U150" i="2"/>
  <c r="U181" i="2"/>
  <c r="U154" i="2"/>
  <c r="U156" i="2"/>
  <c r="U155" i="2"/>
  <c r="U148" i="2"/>
  <c r="U149" i="2"/>
  <c r="U147" i="2"/>
  <c r="U144" i="2"/>
  <c r="U146" i="2"/>
  <c r="U145" i="2"/>
  <c r="U136" i="2"/>
  <c r="U137" i="2"/>
  <c r="U135" i="2"/>
  <c r="U132" i="2"/>
  <c r="U134" i="2"/>
  <c r="U133" i="2"/>
  <c r="U129" i="2"/>
  <c r="U130" i="2"/>
  <c r="U128" i="2"/>
  <c r="U125" i="2"/>
  <c r="U127" i="2"/>
  <c r="U126" i="2"/>
  <c r="U116" i="2"/>
  <c r="U117" i="2"/>
  <c r="U115" i="2"/>
  <c r="U112" i="2"/>
  <c r="U114" i="2"/>
  <c r="U113" i="2"/>
  <c r="U109" i="2"/>
  <c r="U110" i="2"/>
  <c r="U108" i="2"/>
  <c r="U98" i="2"/>
  <c r="U107" i="2"/>
  <c r="U99" i="2"/>
  <c r="U106" i="2"/>
  <c r="U94" i="2"/>
  <c r="U105" i="2"/>
  <c r="U95" i="2"/>
  <c r="U104" i="2"/>
  <c r="U93" i="2"/>
  <c r="U103" i="2"/>
  <c r="U102" i="2"/>
  <c r="U101" i="2"/>
  <c r="U100" i="2"/>
  <c r="U151" i="2"/>
  <c r="U164" i="2"/>
  <c r="I12" i="35"/>
  <c r="M12" i="35" s="1"/>
  <c r="I11" i="35"/>
  <c r="M11" i="35" s="1"/>
  <c r="U82" i="2"/>
  <c r="I15" i="35"/>
  <c r="M15" i="35" s="1"/>
  <c r="I18" i="35"/>
  <c r="M18" i="35" s="1"/>
  <c r="F77" i="2"/>
  <c r="U77" i="2" s="1"/>
  <c r="I13" i="35"/>
  <c r="M13" i="35" s="1"/>
  <c r="I14" i="35"/>
  <c r="M14" i="35" s="1"/>
  <c r="F59" i="2"/>
  <c r="H245" i="2"/>
  <c r="H18" i="2"/>
  <c r="F237" i="2"/>
  <c r="H167" i="2"/>
  <c r="K19" i="35" s="1"/>
  <c r="F186" i="2"/>
  <c r="H8" i="2"/>
  <c r="H12" i="2" s="1"/>
  <c r="F167" i="2"/>
  <c r="H83" i="2"/>
  <c r="K10" i="35" s="1"/>
  <c r="D16" i="103" s="1"/>
  <c r="H237" i="2"/>
  <c r="F245" i="2"/>
  <c r="H186" i="2"/>
  <c r="H59" i="2"/>
  <c r="F18" i="2"/>
  <c r="H29" i="2"/>
  <c r="F8" i="2"/>
  <c r="I16" i="103" l="1"/>
  <c r="F16" i="103"/>
  <c r="U245" i="2"/>
  <c r="U186" i="2"/>
  <c r="U18" i="2"/>
  <c r="U237" i="2"/>
  <c r="U17" i="2"/>
  <c r="U42" i="2"/>
  <c r="U16" i="2"/>
  <c r="U41" i="2"/>
  <c r="U15" i="2"/>
  <c r="U40" i="2"/>
  <c r="U43" i="2"/>
  <c r="U47" i="2"/>
  <c r="U39" i="2"/>
  <c r="U46" i="2"/>
  <c r="U38" i="2"/>
  <c r="U45" i="2"/>
  <c r="U44" i="2"/>
  <c r="U8" i="2"/>
  <c r="U59" i="2"/>
  <c r="U29" i="2"/>
  <c r="U167" i="2"/>
  <c r="U169" i="2"/>
  <c r="U168" i="2"/>
  <c r="U158" i="2"/>
  <c r="U159" i="2"/>
  <c r="U157" i="2"/>
  <c r="U21" i="2"/>
  <c r="I19" i="35"/>
  <c r="M19" i="35" s="1"/>
  <c r="F61" i="2"/>
  <c r="F83" i="2"/>
  <c r="F12" i="2"/>
  <c r="K7" i="35"/>
  <c r="H61" i="2"/>
  <c r="K9" i="35" s="1"/>
  <c r="D15" i="103" s="1"/>
  <c r="F247" i="2"/>
  <c r="H247" i="2"/>
  <c r="K20" i="35" s="1"/>
  <c r="H38" i="2"/>
  <c r="K8" i="35" s="1"/>
  <c r="D14" i="103" s="1"/>
  <c r="F38" i="2"/>
  <c r="D25" i="103" l="1"/>
  <c r="I15" i="103"/>
  <c r="F15" i="103"/>
  <c r="F14" i="103"/>
  <c r="I14" i="103"/>
  <c r="U247" i="2"/>
  <c r="U249" i="2"/>
  <c r="U248" i="2"/>
  <c r="U172" i="2"/>
  <c r="U171" i="2"/>
  <c r="U170" i="2"/>
  <c r="U83" i="2"/>
  <c r="U92" i="2"/>
  <c r="U84" i="2"/>
  <c r="U91" i="2"/>
  <c r="U65" i="2"/>
  <c r="U90" i="2"/>
  <c r="U66" i="2"/>
  <c r="U85" i="2"/>
  <c r="U89" i="2"/>
  <c r="U64" i="2"/>
  <c r="U88" i="2"/>
  <c r="U87" i="2"/>
  <c r="U86" i="2"/>
  <c r="U61" i="2"/>
  <c r="U63" i="2"/>
  <c r="U62" i="2"/>
  <c r="U49" i="2"/>
  <c r="U50" i="2"/>
  <c r="U48" i="2"/>
  <c r="U4" i="2"/>
  <c r="U14" i="2"/>
  <c r="U13" i="2"/>
  <c r="U12" i="2"/>
  <c r="U5" i="2"/>
  <c r="U6" i="2"/>
  <c r="I7" i="35"/>
  <c r="M7" i="35" s="1"/>
  <c r="I10" i="35"/>
  <c r="M10" i="35" s="1"/>
  <c r="I8" i="35"/>
  <c r="M8" i="35" s="1"/>
  <c r="I20" i="35"/>
  <c r="I25" i="35" s="1"/>
  <c r="I9" i="35"/>
  <c r="M9" i="35" s="1"/>
  <c r="K16" i="35"/>
  <c r="K25" i="35"/>
  <c r="F25" i="103" l="1"/>
  <c r="I10" i="103" s="1"/>
  <c r="M20" i="35"/>
  <c r="I16" i="35"/>
  <c r="I26" i="35" s="1"/>
  <c r="I55" i="35" s="1"/>
  <c r="M25" i="35"/>
  <c r="K26" i="35"/>
  <c r="K55" i="35" s="1"/>
  <c r="I9" i="103" l="1"/>
  <c r="I25" i="103"/>
  <c r="M16" i="35"/>
</calcChain>
</file>

<file path=xl/comments1.xml><?xml version="1.0" encoding="utf-8"?>
<comments xmlns="http://schemas.openxmlformats.org/spreadsheetml/2006/main">
  <authors>
    <author>Lalidapa</author>
  </authors>
  <commentList>
    <comment ref="U532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533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534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535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555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556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557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558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563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564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565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566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1257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1258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1259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1260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</commentList>
</comments>
</file>

<file path=xl/comments2.xml><?xml version="1.0" encoding="utf-8"?>
<comments xmlns="http://schemas.openxmlformats.org/spreadsheetml/2006/main">
  <authors>
    <author>Lalidapa</author>
  </authors>
  <commentList>
    <comment ref="U628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629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630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631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660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661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662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663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668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669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670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671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1403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1404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1405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1406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</commentList>
</comments>
</file>

<file path=xl/comments3.xml><?xml version="1.0" encoding="utf-8"?>
<comments xmlns="http://schemas.openxmlformats.org/spreadsheetml/2006/main">
  <authors>
    <author>Lalidapa</author>
  </authors>
  <commentList>
    <comment ref="U600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601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602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603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629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630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631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632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637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638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639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640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1355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1356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1357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  <comment ref="U1358" authorId="0">
      <text>
        <r>
          <rPr>
            <sz val="9"/>
            <color indexed="81"/>
            <rFont val="Tahoma"/>
            <family val="2"/>
          </rPr>
          <t>พิมพ์ "แสดง" หรือ ว่าง เอง</t>
        </r>
      </text>
    </comment>
  </commentList>
</comments>
</file>

<file path=xl/sharedStrings.xml><?xml version="1.0" encoding="utf-8"?>
<sst xmlns="http://schemas.openxmlformats.org/spreadsheetml/2006/main" count="8116" uniqueCount="2082">
  <si>
    <t>งบแสดงฐานะการเงิน</t>
  </si>
  <si>
    <t>งบแสดงผลการดำเนินงานทางการเงิน</t>
  </si>
  <si>
    <t>งบแสดงการเปลี่ยนแปลงสินทรัพย์สุทธิ/ส่วนทุน</t>
  </si>
  <si>
    <t>1101010101.001</t>
  </si>
  <si>
    <t>เงินสดในมือ</t>
  </si>
  <si>
    <t>เงินฝากกระทรวงการคลัง</t>
  </si>
  <si>
    <t>1101020501.001</t>
  </si>
  <si>
    <t>เงินฝากสถาบันการเงิน</t>
  </si>
  <si>
    <t>ลูกหนี้เงินยืม</t>
  </si>
  <si>
    <t>1102010102.001</t>
  </si>
  <si>
    <t>ลูกหนี้เงินยืมเงินสะสม</t>
  </si>
  <si>
    <t>1102010102.002</t>
  </si>
  <si>
    <t>เงินให้กู้ยืม - เงินทุนโครงการเศรษฐกิจชุมชน</t>
  </si>
  <si>
    <t>1102030102.001</t>
  </si>
  <si>
    <t>เงินให้กู้ยืมระยะสั้น-เงินทุนโครงการเศรษฐกิจชุมชน</t>
  </si>
  <si>
    <t>เงินให้กู้ยืม - อื่น</t>
  </si>
  <si>
    <t>1102030102.999</t>
  </si>
  <si>
    <t>เงินให้กู้ยืมระยะสั้น-อื่น</t>
  </si>
  <si>
    <t>รายได้ค้างรับ</t>
  </si>
  <si>
    <t>ดอกเบี้ยรับจำนำค้างรับ</t>
  </si>
  <si>
    <t>1102050107.002</t>
  </si>
  <si>
    <t>รวม</t>
  </si>
  <si>
    <t>ลูกหนี้ค่าสินค้าและบริการ</t>
  </si>
  <si>
    <t>ลูกหนี้ค่าภาษี</t>
  </si>
  <si>
    <t>ลูกหนี้ค่ารักษาพยาบาล</t>
  </si>
  <si>
    <t>ลูกหนี้อื่น</t>
  </si>
  <si>
    <t>1102050123.999</t>
  </si>
  <si>
    <t>ค่าเผื่อหนี้สงสัยจะสูญ - ลูกหนี้อื่นบุคคลภายนอก</t>
  </si>
  <si>
    <t>ลูกหนี้เงินมัดจำและเงินประกัน</t>
  </si>
  <si>
    <t>1102050129.001</t>
  </si>
  <si>
    <t>รายได้เงินอุดหนุนค้างรับ</t>
  </si>
  <si>
    <t>1102050193.001</t>
  </si>
  <si>
    <t>เงินรอรับคืน</t>
  </si>
  <si>
    <t>1103020110.001</t>
  </si>
  <si>
    <t>เงินจ่ายล่วงหน้า</t>
  </si>
  <si>
    <t>1103020111.001</t>
  </si>
  <si>
    <t>1103020112.001</t>
  </si>
  <si>
    <t>ลูกหนี้ความรับผิดทางละเมิด</t>
  </si>
  <si>
    <t>1103020115.001</t>
  </si>
  <si>
    <t>เงินฝากประจำ</t>
  </si>
  <si>
    <t>1104010101.001</t>
  </si>
  <si>
    <t>เงินฝากประจำ-ระยะสั้น</t>
  </si>
  <si>
    <t>รวมเงินลงทุนระยะสั้น</t>
  </si>
  <si>
    <t>วัตถุดิบ</t>
  </si>
  <si>
    <t>1105010101.001</t>
  </si>
  <si>
    <t>สินค้าระหว่างผลิต</t>
  </si>
  <si>
    <t>1105010102.001</t>
  </si>
  <si>
    <t>สินค้าสำเร็จรูป</t>
  </si>
  <si>
    <t>1105010103.001</t>
  </si>
  <si>
    <t>สินค้าเพื่อการบริจาค</t>
  </si>
  <si>
    <t>1105010103.002</t>
  </si>
  <si>
    <t>วัสดุคงคลัง</t>
  </si>
  <si>
    <t>1105010105.001</t>
  </si>
  <si>
    <t>ทรัพย์หลุดจำนำ</t>
  </si>
  <si>
    <t>1105010103.003</t>
  </si>
  <si>
    <t>ยา</t>
  </si>
  <si>
    <t>1105010103.004</t>
  </si>
  <si>
    <t>วัสดุที่มีไว้ใช้เพื่อการแพทย์</t>
  </si>
  <si>
    <t>1105010103.005</t>
  </si>
  <si>
    <t>ค่าใช้จ่ายจ่ายล่วงหน้า</t>
  </si>
  <si>
    <t>1106010103.001</t>
  </si>
  <si>
    <t>พักภาษีหัก ณ ที่จ่าย</t>
  </si>
  <si>
    <t>1106010199.001</t>
  </si>
  <si>
    <t>พักค่าปรับ</t>
  </si>
  <si>
    <t>1106010199.002</t>
  </si>
  <si>
    <t>ภาษีซื้อ</t>
  </si>
  <si>
    <t>1106010199.003</t>
  </si>
  <si>
    <t>ภาษีซื้อยังไม่ถึงกำหนดชำระ</t>
  </si>
  <si>
    <t>1106010199.004</t>
  </si>
  <si>
    <t>สินทรัพย์หมุนเวียนอื่น</t>
  </si>
  <si>
    <t>1106010199.999</t>
  </si>
  <si>
    <t>รวมสินทรัพย์หมุนเวียนอื่น</t>
  </si>
  <si>
    <t>เงินขาดบัญชี</t>
  </si>
  <si>
    <t>1201050119.001</t>
  </si>
  <si>
    <t>1201050198.999</t>
  </si>
  <si>
    <t>ลูกหนี้อื่นระยะยาว</t>
  </si>
  <si>
    <t>1203010101.001</t>
  </si>
  <si>
    <t>เงินฝากประจำ-ระยะยาว</t>
  </si>
  <si>
    <t>เงินสมทบกองทุนส่งเสริมกิจการขององค์กรปกครองส่วนท้องถิ่น</t>
  </si>
  <si>
    <t>หุ้นในโรงพิมพ์อาสารักษาดินแดน</t>
  </si>
  <si>
    <t>1203020199.005</t>
  </si>
  <si>
    <t>เงินลงทุนอื่น</t>
  </si>
  <si>
    <t>รวมเงินลงทุนระยะยาว</t>
  </si>
  <si>
    <t>ที่ดิน</t>
  </si>
  <si>
    <t>อาคารและสิ่งปลูกสร้าง</t>
  </si>
  <si>
    <t>อาคารและสิ่งปลูกสร้าง (สุทธิ)</t>
  </si>
  <si>
    <t>ครุภัณฑ์</t>
  </si>
  <si>
    <t>ครุภัณฑ์ (สุทธิ)</t>
  </si>
  <si>
    <t>ที่ดิน อาคาร และอุปกรณ์ตามสัญญาเช่าการเงิน</t>
  </si>
  <si>
    <t>ที่ดิน อาคาร และอุปกรณ์ตามสัญญาเช่าการเงิน (สุทธิ)</t>
  </si>
  <si>
    <t>งานระหว่างก่อสร้าง</t>
  </si>
  <si>
    <t>1211010101.001</t>
  </si>
  <si>
    <t>รวมที่ดิน อาคาร และอุปกรณ์ (สุทธิ)</t>
  </si>
  <si>
    <t>ถนน</t>
  </si>
  <si>
    <t>1208010101.001</t>
  </si>
  <si>
    <t>1208010103.001</t>
  </si>
  <si>
    <t>ค่าเสื่อมราคาสะสมถนน</t>
  </si>
  <si>
    <t>ถนน (สุทธิ)</t>
  </si>
  <si>
    <t>สะพาน</t>
  </si>
  <si>
    <t>1208020101.001</t>
  </si>
  <si>
    <t>1208020103.001</t>
  </si>
  <si>
    <t>ค่าเสื่อมราคาสะสมสะพาน</t>
  </si>
  <si>
    <t>สะพาน (สุทธิ)</t>
  </si>
  <si>
    <t>เขื่อน</t>
  </si>
  <si>
    <t>1208030101.001</t>
  </si>
  <si>
    <t>1208030103.001</t>
  </si>
  <si>
    <t>ค่าเสื่อมราคาสะสมเขื่อน</t>
  </si>
  <si>
    <t>เขื่อน (สุทธิ)</t>
  </si>
  <si>
    <t>อ่างเก็บน้ำ</t>
  </si>
  <si>
    <t>1208040101.001</t>
  </si>
  <si>
    <t>1208040103.001</t>
  </si>
  <si>
    <t>ค่าเสื่อมราคาสะสมอ่างเก็บน้ำ</t>
  </si>
  <si>
    <t>อ่างเก็บน้ำ (สุทธิ)</t>
  </si>
  <si>
    <t>สินทรัพย์โครงสร้างพื้นฐานอื่น</t>
  </si>
  <si>
    <t>1208050101.001</t>
  </si>
  <si>
    <t>1208050103.001</t>
  </si>
  <si>
    <t>ค่าเสื่อมราคาสะสมสินทรัพย์โครงสร้างพื้นฐานอื่น</t>
  </si>
  <si>
    <t>สินทรัพย์โครงสร้างพื้นฐานอื่น (สุทธิ)</t>
  </si>
  <si>
    <t>สินทรัพย์โครงสร้างพื้นฐานอื่นไม่ระบุรายละเอียด</t>
  </si>
  <si>
    <t>1208070101.001</t>
  </si>
  <si>
    <t>1208070102.001</t>
  </si>
  <si>
    <t>ค่าเสื่อมราคาสะสมสินทรัพย์โครงสร้างพื้นฐานอื่นไม่ระบุรายละเอียด</t>
  </si>
  <si>
    <t>รวมสินทรัพย์โครงสร้างพื้นฐาน (สุทธิ)</t>
  </si>
  <si>
    <t>สินทรัพย์ไม่มีตัวตน</t>
  </si>
  <si>
    <t>โปรแกรมคอมพิวเตอร์</t>
  </si>
  <si>
    <t>สินทรัพย์ไม่มีตัวตน (สุทธิ)</t>
  </si>
  <si>
    <t>สินทรัพย์ไม่มีตัวตนตามสัญญาเช่าการเงิน</t>
  </si>
  <si>
    <t>รวมสินทรัพย์ไม่มีตัวตน (สุทธิ)</t>
  </si>
  <si>
    <t>1212010102.001</t>
  </si>
  <si>
    <t>รวมอสังหาริมทรัพย์เพื่อการลงทุน</t>
  </si>
  <si>
    <t>ค่าใช้จ่ายรอการตัดบัญชี</t>
  </si>
  <si>
    <t>1213010103.001</t>
  </si>
  <si>
    <t>สินทรัพย์รอการโอน</t>
  </si>
  <si>
    <t>1213010105.001</t>
  </si>
  <si>
    <t>สัตว์มีชีวิต</t>
  </si>
  <si>
    <t>1213010199.001</t>
  </si>
  <si>
    <t>พืชยืนต้น</t>
  </si>
  <si>
    <t>1213010199.002</t>
  </si>
  <si>
    <t>สินทรัพย์ไม่หมุนเวียนอื่น</t>
  </si>
  <si>
    <t>1213010199.999</t>
  </si>
  <si>
    <t>รวมสินทรัพย์ไม่หมุนเวียนอื่น</t>
  </si>
  <si>
    <t>เจ้าหนี้การค้า</t>
  </si>
  <si>
    <t>เจ้าหนี้ - ทรัพย์จำนำสูญหาย</t>
  </si>
  <si>
    <t>2101020199.001</t>
  </si>
  <si>
    <t>เจ้าหนี้ - ทรัพย์รับจำนำสูญหาย</t>
  </si>
  <si>
    <t>เจ้าหนี้ - ค่ารักษาพยาบาล</t>
  </si>
  <si>
    <t>รวมเจ้าหนี้ระยะสั้น</t>
  </si>
  <si>
    <t>ดอกเบี้ยค้างจ่าย</t>
  </si>
  <si>
    <t>2102020102.001</t>
  </si>
  <si>
    <t>ค่าสาธารณูปโภคค้างจ่าย</t>
  </si>
  <si>
    <t>2102040101.001</t>
  </si>
  <si>
    <t>ภาษีหัก ณ ที่จ่าย</t>
  </si>
  <si>
    <t>ใบสำคัญค้างจ่ายอื่น</t>
  </si>
  <si>
    <t>2102040110.001</t>
  </si>
  <si>
    <t>ค่าจ้างและค่าตอบแทนค้างจ่าย</t>
  </si>
  <si>
    <t>2102040199.001</t>
  </si>
  <si>
    <t>ค่าใช้จ่ายค้างจ่ายอื่น</t>
  </si>
  <si>
    <t>รายได้เงินอุดหนุนรับล่วงหน้า</t>
  </si>
  <si>
    <t>2103010102.001</t>
  </si>
  <si>
    <t>รายได้ค่าสินค้าและบริการรับล่วงหน้า</t>
  </si>
  <si>
    <t>2103010103.001</t>
  </si>
  <si>
    <t>รายได้ค่าภาษีรับล่วงหน้า</t>
  </si>
  <si>
    <t>2103010103.002</t>
  </si>
  <si>
    <t>รายได้จากเงินกู้ของรัฐบาลรับล่วงหน้า</t>
  </si>
  <si>
    <t>2103010104.001</t>
  </si>
  <si>
    <t>เงินรับฝากรอคืนแผ่นดิน</t>
  </si>
  <si>
    <t>2104010101.001</t>
  </si>
  <si>
    <t>รายได้ตามสัญญาเช่าการเงินรอการรับรู้</t>
  </si>
  <si>
    <t>2109010102.001</t>
  </si>
  <si>
    <t>รายได้ตามสัญญาเช่าการเงินรอการรับรู้ - ระยะสั้น</t>
  </si>
  <si>
    <t>รายได้รอการรับรู้</t>
  </si>
  <si>
    <t>2109010199.001</t>
  </si>
  <si>
    <t>รายได้รอการรับรู้ - ระยะสั้น</t>
  </si>
  <si>
    <t>เงินกู้สถาบันการเงิน</t>
  </si>
  <si>
    <t>เงินกู้เงินทุนขององค์กรปกครองส่วนท้องถิ่น</t>
  </si>
  <si>
    <t>เงินกู้กองทุน</t>
  </si>
  <si>
    <t>เงินรับฝากเงินทุนโครงการเศรษฐกิจชุมชน</t>
  </si>
  <si>
    <t>2111020199.006</t>
  </si>
  <si>
    <t>เงินรับฝากเงินทุนโครงการเศรษฐกิจชุมชน - ระยะสั้น</t>
  </si>
  <si>
    <t>เงินรับฝากชดใช้ค่าความเสียหาย</t>
  </si>
  <si>
    <t>2111020199.007</t>
  </si>
  <si>
    <t>เงินรับฝากจากการจัดเก็บภาษีบำรุงท้องที่</t>
  </si>
  <si>
    <t>เงินรับฝากอื่น</t>
  </si>
  <si>
    <t>เงินประกันสัญญา</t>
  </si>
  <si>
    <t>2112010101.001</t>
  </si>
  <si>
    <t>เงินประกันสัญญา - ระยะสั้น</t>
  </si>
  <si>
    <t>เงินประกันผลงาน</t>
  </si>
  <si>
    <t>2112010102.001</t>
  </si>
  <si>
    <t>เงินประกันผลงาน - ระยะสั้น</t>
  </si>
  <si>
    <t>เงินประกันอื่น</t>
  </si>
  <si>
    <t>เงินรอตรวจสอบ</t>
  </si>
  <si>
    <t>2116010199.001</t>
  </si>
  <si>
    <t>เงินเกินบัญชี</t>
  </si>
  <si>
    <t>2116010199.002</t>
  </si>
  <si>
    <t>ภาษีขาย</t>
  </si>
  <si>
    <t>2116010199.003</t>
  </si>
  <si>
    <t>ภาษีขายยังไม่ถึงกำหนดชำระ</t>
  </si>
  <si>
    <t>2116010199.004</t>
  </si>
  <si>
    <t>หนี้สินหมุนเวียนอื่น</t>
  </si>
  <si>
    <t>2116010199.999</t>
  </si>
  <si>
    <t>รวมหนี้สินหมุนเวียนอื่น</t>
  </si>
  <si>
    <t>รวมเงินกู้ระยะยาว</t>
  </si>
  <si>
    <t>2207020102.001</t>
  </si>
  <si>
    <t>เงินรับฝากเงินทุนโครงการเศรษฐกิจชุมชน - ระยะยาว</t>
  </si>
  <si>
    <t>เงินรับฝากเงินสะสมและเงินสมทบพนักงานสถานธนานุบาล</t>
  </si>
  <si>
    <t>2207020102.002</t>
  </si>
  <si>
    <t>2207020102.999</t>
  </si>
  <si>
    <t>เงินรับฝากอื่น - ระยะยาว</t>
  </si>
  <si>
    <t>2208010101.001</t>
  </si>
  <si>
    <t>เงินประกันสัญญา - ระยะยาว</t>
  </si>
  <si>
    <t>2208010102.001</t>
  </si>
  <si>
    <t>เงินประกันผลงาน - ระยะยาว</t>
  </si>
  <si>
    <t>รายได้รอการรับรู้ - ระยะยาว</t>
  </si>
  <si>
    <t xml:space="preserve">2213010101.001 </t>
  </si>
  <si>
    <t>รวมหนี้สินไม่หมุนเวียนอื่น</t>
  </si>
  <si>
    <t>รายได้ภาษี</t>
  </si>
  <si>
    <t>4401010101.001</t>
  </si>
  <si>
    <t>รายได้ภาษีโรงเรือนและที่ดิน</t>
  </si>
  <si>
    <t>4401010102.001</t>
  </si>
  <si>
    <t>รายได้ภาษีบำรุงท้องที่</t>
  </si>
  <si>
    <t>4401010103.001</t>
  </si>
  <si>
    <t>รายได้ภาษีป้าย</t>
  </si>
  <si>
    <t>4401010104.001</t>
  </si>
  <si>
    <t>รายได้ภาษีที่ดินและสิ่งปลูกสร้าง</t>
  </si>
  <si>
    <t>4401010105.001</t>
  </si>
  <si>
    <t>รายได้ภาษีบำรุง อบจ. จากการค้ายาสูบ</t>
  </si>
  <si>
    <t>4401010106.001</t>
  </si>
  <si>
    <t>รายได้ภาษีบำรุง อบจ. จากการค้าน้ำมัน/ก๊าซ</t>
  </si>
  <si>
    <t>4401010107.001</t>
  </si>
  <si>
    <t>รายได้ค่าธรรมเนียมบำรุง อบจ. จากผู้เข้าพักโรงแรม</t>
  </si>
  <si>
    <t>4401010108.001</t>
  </si>
  <si>
    <t>รายได้ภาษีเพื่อการศึกษา</t>
  </si>
  <si>
    <t>4401010198.001</t>
  </si>
  <si>
    <t>ปรับมูลค่ารายได้ค่าภาษี</t>
  </si>
  <si>
    <t>4401010199.001</t>
  </si>
  <si>
    <t>รายได้ภาษีอื่น ๆ</t>
  </si>
  <si>
    <t>รายได้อากร</t>
  </si>
  <si>
    <t>4401020101.001</t>
  </si>
  <si>
    <t>รายได้อากรการฆ่าสัตว์</t>
  </si>
  <si>
    <t>4401020102.001</t>
  </si>
  <si>
    <t>รายได้อากรรังนกอีแอ่น</t>
  </si>
  <si>
    <t>รายได้ค่าธรรมเนียม</t>
  </si>
  <si>
    <t>4401030101.001</t>
  </si>
  <si>
    <t>รายได้ค่าธรรมเนียมการประกอบกิจการฆ่าสัตว์</t>
  </si>
  <si>
    <t>4401030102.001</t>
  </si>
  <si>
    <t>รายได้ค่าธรรมเนียมการรับรองให้จำหน่ายเนื้อสัตว์</t>
  </si>
  <si>
    <t>4401030103.001</t>
  </si>
  <si>
    <t>รายได้ค่าธรรมเนียมใบอนุญาตการขายสุรา</t>
  </si>
  <si>
    <t>4401030104.001</t>
  </si>
  <si>
    <t>รายได้ค่าธรรมเนียมเกี่ยวกับใบอนุญาตการพนัน</t>
  </si>
  <si>
    <t>4401030105.001</t>
  </si>
  <si>
    <t>รายได้ค่าธรรมเนียมเกี่ยวกับการควบคุมอาคาร</t>
  </si>
  <si>
    <t>4401030106.001</t>
  </si>
  <si>
    <t>รายได้ค่าธรรมเนียมเก็บและขนมูลฝอย</t>
  </si>
  <si>
    <t>4401030107.001</t>
  </si>
  <si>
    <t>รายได้ค่าธรรมเนียมเก็บขนอุจจาระหรือสิ่งปฏิกูล</t>
  </si>
  <si>
    <t>4401030108.001</t>
  </si>
  <si>
    <t>รายได้ค่าธรรมเนียมในการออกหนังสือรับรองการแจ้งสถานที่จำหน่ายอาหารหรือสะสมอาหาร</t>
  </si>
  <si>
    <t>4401030109.001</t>
  </si>
  <si>
    <t>รายได้ค่าธรรมเนียมเกี่ยวกับสุสานและฌาปนสถาน</t>
  </si>
  <si>
    <t>4401030110.001</t>
  </si>
  <si>
    <t>รายได้ค่าธรรมเนียมปิด โปรย ติดตั้งแผ่นประกาศหรือแผ่นปลิวเพื่อการโฆษณา</t>
  </si>
  <si>
    <t>4401030111.001</t>
  </si>
  <si>
    <t>รายได้ค่าธรรมเนียมเกี่ยวกับทะเบียนราษฎร</t>
  </si>
  <si>
    <t>4401030112.001</t>
  </si>
  <si>
    <t>รายได้ค่าธรรมเนียมเกี่ยวกับบัตรประจำตัวประชาชน</t>
  </si>
  <si>
    <t>4401030113.001</t>
  </si>
  <si>
    <t>รายได้ค่าธรรมเนียมการฉีดวัคซีน / ใบรับรองการฉีดวัคซีน</t>
  </si>
  <si>
    <t>4401030114.001</t>
  </si>
  <si>
    <t>รายได้ค่าธรรมเนียมเกี่ยวกับโรคพิษสุนัขบ้า</t>
  </si>
  <si>
    <t>4401030115.001</t>
  </si>
  <si>
    <t>รายได้ค่าธรรมเนียมเครื่องหมายประจำตัวสัตว์</t>
  </si>
  <si>
    <t>4401030116.001</t>
  </si>
  <si>
    <t>รายได้ค่าธรรมเนียมตามประมวลกฎหมายที่ดินมาตรา 9</t>
  </si>
  <si>
    <t>4401030117.001</t>
  </si>
  <si>
    <t>รายได้ค่าธรรมเนียมการขอรับใบอนุญาตเป็นผู้มีสิทธิทำรายงานผลกระทบสิ่งแวดล้อม</t>
  </si>
  <si>
    <t>4401030118.001</t>
  </si>
  <si>
    <t>รายได้ค่าธรรมเนียมใบอนุญาตเป็นผู้มีสิทธิทำรายงานผลกระทบสิ่งแวดล้อม</t>
  </si>
  <si>
    <t>4401030119.001</t>
  </si>
  <si>
    <t>รายได้ค่าธรรมเนียมคำขอรับใบอนุญาตเป็นผู้ควบคุม</t>
  </si>
  <si>
    <t>4401030120.001</t>
  </si>
  <si>
    <t>รายได้ค่าธรรมเนียมใบอนุญาตเป็นผู้ควบคุม</t>
  </si>
  <si>
    <t>4401030121.001</t>
  </si>
  <si>
    <t>รายได้ค่าธรรมเนียมคำขอรับใบอนุญาตเป็นผู้รับจ้างให้บริการ</t>
  </si>
  <si>
    <t>4401030122.001</t>
  </si>
  <si>
    <t>รายได้ค่าธรรมเนียมเป็นผู้รับจ้างให้บริการ</t>
  </si>
  <si>
    <t>4401030123.001</t>
  </si>
  <si>
    <t>รายได้ค่าธรรมเนียมการแพทย์</t>
  </si>
  <si>
    <t>4401030124.001</t>
  </si>
  <si>
    <t>รายได้ค่าธรรมเนียมเกี่ยวกับการส่งเสริมและรักษาคุณภาพสิ่งแวดล้อมแห่งชาติ</t>
  </si>
  <si>
    <t>4401030125.001</t>
  </si>
  <si>
    <t>รายได้ค่าธรรมเนียมเกี่ยวกับการบำบัดน้ำเสีย</t>
  </si>
  <si>
    <t>4401030126.001</t>
  </si>
  <si>
    <t>รายได้ค่าธรรมเนียมเกี่ยวกับการบำบัดน้ำทิ้ง</t>
  </si>
  <si>
    <t>4401030127.001</t>
  </si>
  <si>
    <t>รายได้ค่าธรรมเนียมเกี่ยวกับทะเบียนพาณิชย์</t>
  </si>
  <si>
    <t>4401030128.001</t>
  </si>
  <si>
    <t>รายได้ค่าธรรมเนียมกำจัดขยะมูลฝอย</t>
  </si>
  <si>
    <t>4401030129.001</t>
  </si>
  <si>
    <t>รายได้ค่าธรรมเนียมใบอนุญาตประกอบกิจการหอพัก</t>
  </si>
  <si>
    <t>4401030130.001</t>
  </si>
  <si>
    <t>รายได้ค่าธรรมเนียมใบอนุญาตการประกอบกิจการน้ำมันเชื้อเพลิง</t>
  </si>
  <si>
    <t>4401030131.001</t>
  </si>
  <si>
    <t>4401030133.001</t>
  </si>
  <si>
    <t>รายได้ค่าธรรมเนียมการประกอบกิจการโรงงาน</t>
  </si>
  <si>
    <t>4401030134.001</t>
  </si>
  <si>
    <t>รายได้ค่าธรรมเนียมเกี่ยวกับการขุดดินและถมดิน</t>
  </si>
  <si>
    <t>4401030135.001</t>
  </si>
  <si>
    <t>รายได้ค่าธรรมเนียมสำหรับสิ่งล่วงล้ำลำน้ำ</t>
  </si>
  <si>
    <t>4401030136.001</t>
  </si>
  <si>
    <t>รายได้ค่าธรรมเนียมรักษาความสะอาดและความเป็นระเบียบเรียบร้อยของบ้านเมือง</t>
  </si>
  <si>
    <t>4401030137.001</t>
  </si>
  <si>
    <t>รายได้ค่าธรรมเนียมการสมัคร
รับเลือกตั้งสมาชิกสภาท้องถิ่น
หรือผู้บริหารท้องถิ่น</t>
  </si>
  <si>
    <t>4401030199.001</t>
  </si>
  <si>
    <t>รายได้ค่าธรรมเนียมอื่น</t>
  </si>
  <si>
    <t>รายได้ค่าปรับ</t>
  </si>
  <si>
    <t>4401040101.001</t>
  </si>
  <si>
    <t>รายได้ค่าปรับผู้กระทำความผิดกฎหมายจัดระเบียบการจอดรถ</t>
  </si>
  <si>
    <t>4401040102.001</t>
  </si>
  <si>
    <t>รายได้ค่าปรับจากการกระทำผิด พ.ร.บ. จราจรทางบก</t>
  </si>
  <si>
    <t>4401040103.001</t>
  </si>
  <si>
    <t>รายได้ค่าปรับผู้กระทำผิดกฎหมายการป้องกันและระงับอัคคีภัย</t>
  </si>
  <si>
    <t>4401040104.001</t>
  </si>
  <si>
    <t>รายได้ค่าปรับผู้กระทำผิดกฎหมายรักษาความสะอาดและความเป็นระเบียบเรียบร้อยของบ้านเมือง</t>
  </si>
  <si>
    <t>4401040105.001</t>
  </si>
  <si>
    <t>รายได้ค่าปรับผู้กระทำผิดกฎหมายการทะเบียนราษฎร</t>
  </si>
  <si>
    <t>4401040106.001</t>
  </si>
  <si>
    <t>รายได้ค่าปรับผู้กระทำผิดกฎหมายบัตรประจำตัวประชาชน</t>
  </si>
  <si>
    <t>4401040107.001</t>
  </si>
  <si>
    <t>รายได้ค่าปรับผู้กระทำผิดกฎหมายว่าด้วยสาธารณสุข</t>
  </si>
  <si>
    <t>4401040108.001</t>
  </si>
  <si>
    <t>รายได้ค่าปรับผู้กระทำผิดกฎหมายโรคพิษสุนัขบ้า</t>
  </si>
  <si>
    <t>4401040109.001</t>
  </si>
  <si>
    <t>รายได้ค่าปรับผู้กระทำผิดกฎหมายและข้อบังคับท้องถิ่น</t>
  </si>
  <si>
    <t>4401040110.001</t>
  </si>
  <si>
    <t>รายได้ค่าปรับการผิดสัญญา</t>
  </si>
  <si>
    <t>4401040111.001</t>
  </si>
  <si>
    <t>รายได้ค่าปรับผู้กระทำความผิดกฎหมายทะเบียนพาณิชย์</t>
  </si>
  <si>
    <t>4401040112.001</t>
  </si>
  <si>
    <t>รายได้ค่าปรับผู้กระทำผิดกฎหมายหอพัก</t>
  </si>
  <si>
    <t>4401040199.001</t>
  </si>
  <si>
    <t>รายได้ค่าปรับอื่น</t>
  </si>
  <si>
    <t>รายได้ใบอนุญาต</t>
  </si>
  <si>
    <t>4401050101.001</t>
  </si>
  <si>
    <t>รายได้ค่าใบอนุญาตรับทำการเก็บขนสิ่งปฏิกูล หรือมูลฝอย</t>
  </si>
  <si>
    <t>4401050102.001</t>
  </si>
  <si>
    <t>รายได้ค่าใบอนุญาตรับทำการกำจัดสิ่งปฏิกูลหรือมูลฝอย</t>
  </si>
  <si>
    <t>4401050103.001</t>
  </si>
  <si>
    <t>รายได้ค่าใบอนุญาตประกอบการค้าสำหรับกิจการที่เป็นอันตรายต่อสุขภาพ</t>
  </si>
  <si>
    <t>4401050104.001</t>
  </si>
  <si>
    <t>รายได้ค่าใบอนุญาตจัดตั้งสถานที่จำหน่ายอาหารหรือสถานที่สะสมอาหารในครัว หรือ พื้นที่ใดซึ่งมีพื้นที่เกิน 200 ตารางเมตร</t>
  </si>
  <si>
    <t>4401050105.001</t>
  </si>
  <si>
    <t>รายได้ค่าใบอนุญาตจำหน่ายสินค้าในที่หรือทางสาธารณะ</t>
  </si>
  <si>
    <t>4401050106.001</t>
  </si>
  <si>
    <t>รายได้ค่าใบอนุญาตจัดตั้งตลาดเอกชน</t>
  </si>
  <si>
    <t>4401050107.001</t>
  </si>
  <si>
    <t>รายได้ค่าใบอนุญาตเกี่ยวกับการควบคุมอาคาร</t>
  </si>
  <si>
    <t>4401050108.001</t>
  </si>
  <si>
    <t>รายได้ค่าใบอนุญาตเกี่ยวกับการโฆษณาโดยใช้เครื่องขยายเสียง</t>
  </si>
  <si>
    <t>4401050109.001</t>
  </si>
  <si>
    <t>รายได้ค่าใบอนุญาตสำหรับ
สิ่งล่วงล้ำลำน้ำ</t>
  </si>
  <si>
    <t>4401050199.001</t>
  </si>
  <si>
    <t>รายได้ค่าใบอนุญาตอื่น ๆ</t>
  </si>
  <si>
    <t>รายได้จากค่าเช่า</t>
  </si>
  <si>
    <t>4401060101.001</t>
  </si>
  <si>
    <t>รายได้ค่าเช่าที่ดิน</t>
  </si>
  <si>
    <t>4401060102.001</t>
  </si>
  <si>
    <t>รายได้ค่าเช่าหรือบริการ</t>
  </si>
  <si>
    <t>4401060199.001</t>
  </si>
  <si>
    <t xml:space="preserve">รายได้ค่าเช่าอื่น ๆ </t>
  </si>
  <si>
    <t>รายได้ดอกเบี้ยหรือเงินปันผล</t>
  </si>
  <si>
    <t>4401070101.001</t>
  </si>
  <si>
    <t>รายได้ดอกเบี้ยเงินฝากที่สถาบันการเงิน</t>
  </si>
  <si>
    <t>4401070102.001</t>
  </si>
  <si>
    <t>รายได้ดอกเบี้ยเงินลงทุน</t>
  </si>
  <si>
    <t>4401070103.001</t>
  </si>
  <si>
    <t>รายได้ดอกเบี้ยอื่น</t>
  </si>
  <si>
    <t>4401070104.001</t>
  </si>
  <si>
    <t>รายได้เงินปันผล</t>
  </si>
  <si>
    <t>4401070105.001</t>
  </si>
  <si>
    <t>รายได้ค่าตอบแทนตามที่กฎหมายกำหนด</t>
  </si>
  <si>
    <t>4401070199.001</t>
  </si>
  <si>
    <t>รายได้จากทรัพย์สินอื่น</t>
  </si>
  <si>
    <t>รายได้จากกิจการเฉพาะการ</t>
  </si>
  <si>
    <t>4401080005.001</t>
  </si>
  <si>
    <t>รายได้หรือเงินสะสมจากการโอนกิจการสาธารณูปโภคหรือกิจการพาณิชย์</t>
  </si>
  <si>
    <t>4401090101.001</t>
  </si>
  <si>
    <t>รายได้จากประปา</t>
  </si>
  <si>
    <t>4401090198.001</t>
  </si>
  <si>
    <t>รายได้จากสาธารณูปโภคอื่น</t>
  </si>
  <si>
    <t>4401090199.001</t>
  </si>
  <si>
    <t>รายได้จากการขายสินค้าอื่น</t>
  </si>
  <si>
    <t>4401090201.001</t>
  </si>
  <si>
    <t>รายได้ค่าธรรมเนียมในการใช้เครื่องมือบังคับ ค่าเคลื่อนย้าย และค่าดูแลรักษารถ</t>
  </si>
  <si>
    <t>4401090202.001</t>
  </si>
  <si>
    <t>รายได้ค่าธรรมเนียมจอดรถในที่จอดรถ</t>
  </si>
  <si>
    <t>4401090203.001</t>
  </si>
  <si>
    <t>รายได้ค่าขายแบบพิมพ์และคำร้อง</t>
  </si>
  <si>
    <t>4401090204.001</t>
  </si>
  <si>
    <t>รายได้ค่ารับรองสำเนาและถ่ายเอกสาร</t>
  </si>
  <si>
    <t>4401090205.001</t>
  </si>
  <si>
    <t>รายได้ค่าสมัครสมาชิกห้องสมุด</t>
  </si>
  <si>
    <t>4401090206.001</t>
  </si>
  <si>
    <t>รายได้จากตลาดสด</t>
  </si>
  <si>
    <t>4401090207.001</t>
  </si>
  <si>
    <t>รายได้จากโรงฆ่าสัตว์</t>
  </si>
  <si>
    <t>4401090208.001</t>
  </si>
  <si>
    <t>รายได้จากสถานีขนส่งหรือกิจการท่าเรือ</t>
  </si>
  <si>
    <t>4401090299.001</t>
  </si>
  <si>
    <t xml:space="preserve">รายได้ค่าบริการอื่น ๆ </t>
  </si>
  <si>
    <t>รายได้อื่น</t>
  </si>
  <si>
    <t>4401100101.001</t>
  </si>
  <si>
    <t>รายได้ค่าขายเวชภัณฑ์</t>
  </si>
  <si>
    <t>4401100102.001</t>
  </si>
  <si>
    <t>รายได้ค่าจำหน่ายเศษของ</t>
  </si>
  <si>
    <t>4401100103.001</t>
  </si>
  <si>
    <t>รายได้จากการบริจาค</t>
  </si>
  <si>
    <t>4401100104.001</t>
  </si>
  <si>
    <t>รายได้จากการรับโอนสินทรัพย์ระหว่างหน่วยงาน</t>
  </si>
  <si>
    <t>4401100105.001</t>
  </si>
  <si>
    <t>รายได้ค่าขายเอกสารจัดซื้อจัดจ้าง</t>
  </si>
  <si>
    <t>4401100106.001</t>
  </si>
  <si>
    <t>รายได้ค่าเขียนแบบแปลน</t>
  </si>
  <si>
    <t>4401100107.001</t>
  </si>
  <si>
    <t>รายได้จากการขายอสังหาริมทรัพย์เพื่อการลงทุน</t>
  </si>
  <si>
    <t>4401100108.001</t>
  </si>
  <si>
    <t>รายได้จากการขายที่ดินที่มีกรรมสิทธิ์</t>
  </si>
  <si>
    <t>4401100109.001</t>
  </si>
  <si>
    <t>รายได้จากการขายอาคารและ
สิ่งปลูกสร้าง</t>
  </si>
  <si>
    <t>4401100110.001</t>
  </si>
  <si>
    <t>รายได้จากการขายครุภัณฑ์</t>
  </si>
  <si>
    <t>4401100111.001</t>
  </si>
  <si>
    <t>รายได้จากการขายสินทรัพย์ไม่มีตัวตน</t>
  </si>
  <si>
    <t>4401100112.001</t>
  </si>
  <si>
    <t>หนี้สูญได้รับคืน</t>
  </si>
  <si>
    <t>4401100113.001</t>
  </si>
  <si>
    <t>รายได้เงินชดเชยปฏิบัติการฉุกเฉิน</t>
  </si>
  <si>
    <t>4401100114.001</t>
  </si>
  <si>
    <t xml:space="preserve">รายได้เงินรางวัลต่าง ๆ </t>
  </si>
  <si>
    <t>4401100198.001</t>
  </si>
  <si>
    <t>รายได้จากทุนอื่น ๆ</t>
  </si>
  <si>
    <t>4401100199.001</t>
  </si>
  <si>
    <t>รายได้เบ็ดเตล็ดอื่น ๆ</t>
  </si>
  <si>
    <t>รายได้ภาษีรถยนต์</t>
  </si>
  <si>
    <t>4402010101.001</t>
  </si>
  <si>
    <t>รายได้ภาษีมูลค่าเพิ่มตาม พ.ร.บ.กำหนดแผนฯ</t>
  </si>
  <si>
    <t>4402010102.001</t>
  </si>
  <si>
    <t>รายได้ภาษีมูลค่าเพิ่มตาม พ.ร.บ.อบจ.ฯ ร้อยละ 5</t>
  </si>
  <si>
    <t>4402010103.001</t>
  </si>
  <si>
    <t>รายได้ภาษีมูลค่าเพิ่มตาม พ.ร.บ.จัดสรรรายได้ฯ</t>
  </si>
  <si>
    <t>4402010104.001</t>
  </si>
  <si>
    <t>รายได้ภาษีธุรกิจเฉพาะ</t>
  </si>
  <si>
    <t>4402010105.001</t>
  </si>
  <si>
    <t>รายได้ภาษีสรรพสามิต</t>
  </si>
  <si>
    <t>4402010106.001</t>
  </si>
  <si>
    <t>รายได้ภาษีการพนัน</t>
  </si>
  <si>
    <t>4402010107.001</t>
  </si>
  <si>
    <t>รายได้อากรการประมง</t>
  </si>
  <si>
    <t>4402010108.001</t>
  </si>
  <si>
    <t>รายได้ค่าภาคหลวงและค่าธรรมเนียมตามกฎหมายว่าด้วยป่าไม้</t>
  </si>
  <si>
    <t>4402010109.001</t>
  </si>
  <si>
    <t>รายได้ค่าภาคหลวงและค่าธรรมเนียมตามกฎหมาย
ว่าด้วยป่าไม้</t>
  </si>
  <si>
    <t>รายได้ค่าภาคหลวงแร่</t>
  </si>
  <si>
    <t>4402010110.001</t>
  </si>
  <si>
    <t>รายได้ค่าภาคหลวงปิโตรเลียม</t>
  </si>
  <si>
    <t>4402010111.001</t>
  </si>
  <si>
    <t>รายได้เงินที่เก็บตามกฎหมายว่าด้วยอุทยานแห่งชาติ</t>
  </si>
  <si>
    <t>4402010112.001</t>
  </si>
  <si>
    <t>รายได้ค่าธรรมเนียมจดทะเบียนสิทธิและนิติกรรมตามประมวลกฎหมายที่ดิน</t>
  </si>
  <si>
    <t>4402010113.001</t>
  </si>
  <si>
    <t>รายได้อากรประทานบัตรและอาชญาบัตรประมง</t>
  </si>
  <si>
    <t>4402010114.001</t>
  </si>
  <si>
    <t>รายได้ค่าธรรมเนียมและค่าใช้น้ำบาดาล</t>
  </si>
  <si>
    <t>4402010115.001</t>
  </si>
  <si>
    <t>รายได้ค่าธรรมเนียมตามกฎหมายว่าด้วยทรัพย์อิงสิทธิ กฎหมายกรมที่ดิน</t>
  </si>
  <si>
    <t>4402010116.001</t>
  </si>
  <si>
    <t>ภาษีจัดสรรอื่นๆ</t>
  </si>
  <si>
    <t>4402010199.999</t>
  </si>
  <si>
    <t>รายได้เงินอุดหนุนทั่วไปตามอำนาจหน้าที่และภารกิจถ่ายโอน</t>
  </si>
  <si>
    <t>4403010101.001</t>
  </si>
  <si>
    <t>รายได้เงินอุดหนุนเพื่อเป็นเงินรางวัลสำหรับองค์กรปกครองส่วนท้องถิ่นที่มีการบริหารจัดการที่ดี</t>
  </si>
  <si>
    <t>4403010102.001</t>
  </si>
  <si>
    <t>รายได้เงินอุดหนุนทั่วไปที่รัฐกำหนดวัตถุประสงค์</t>
  </si>
  <si>
    <t>4403010103.001</t>
  </si>
  <si>
    <t>รายได้เงินอุดหนุนเฉพาะกิจ</t>
  </si>
  <si>
    <t>4403010104.001</t>
  </si>
  <si>
    <t>รายได้เงินอุดหนุนจากหน่วยงานอื่น</t>
  </si>
  <si>
    <t>4403010105.001</t>
  </si>
  <si>
    <t>รายได้ของสถานธนานุบาล</t>
  </si>
  <si>
    <t>4404010101.001</t>
  </si>
  <si>
    <t>รายได้ดอกเบี้ยรับจำนำ</t>
  </si>
  <si>
    <t>4404010102.001</t>
  </si>
  <si>
    <t>รายได้กำไรจากการจำหน่ายทรัพย์หลุดจำนำ</t>
  </si>
  <si>
    <t xml:space="preserve">           รายได้อื่น</t>
  </si>
  <si>
    <t>4404010104.001</t>
  </si>
  <si>
    <t>4404010104.002</t>
  </si>
  <si>
    <t>4404010105.001</t>
  </si>
  <si>
    <t>4404010106.001</t>
  </si>
  <si>
    <t>4404010107.001</t>
  </si>
  <si>
    <t>4404010108.001</t>
  </si>
  <si>
    <t>4404010109.001</t>
  </si>
  <si>
    <t>4404010110.001</t>
  </si>
  <si>
    <t>4404010111.001</t>
  </si>
  <si>
    <t>4404010112.001</t>
  </si>
  <si>
    <t>รายได้จากการขายอาคารและสิ่งปลูกสร้าง</t>
  </si>
  <si>
    <t>4404010113.001</t>
  </si>
  <si>
    <t>4404010114.001</t>
  </si>
  <si>
    <t>4404010115.001</t>
  </si>
  <si>
    <t>4404010199.001</t>
  </si>
  <si>
    <t>4404010116.001</t>
  </si>
  <si>
    <t>รวมรายได้ของสถานธนานุบาล</t>
  </si>
  <si>
    <t>รายได้ของโรงผลิตน้ำประปา โรงผลิตน้ำดื่มและประปาหมู่บ้าน</t>
  </si>
  <si>
    <t>4404020101.001</t>
  </si>
  <si>
    <t>รายได้ค่าจำหน่ายน้ำจากมาตรวัดน้ำ</t>
  </si>
  <si>
    <t>4404020102.001</t>
  </si>
  <si>
    <t>รายได้ค่าบริการประจำเดือน</t>
  </si>
  <si>
    <t>4404020103.001</t>
  </si>
  <si>
    <t>รายได้ค่าจำหน่ายน้ำจากท่อธาร</t>
  </si>
  <si>
    <t>4404020104.001</t>
  </si>
  <si>
    <t>รายได้เงินผลประโยชน์จากกิจการประปา</t>
  </si>
  <si>
    <t>4404020105.001</t>
  </si>
  <si>
    <t>รายได้จากการจำหน่ายสินค้า</t>
  </si>
  <si>
    <t>4404020107.001</t>
  </si>
  <si>
    <t>4404020107.002</t>
  </si>
  <si>
    <t>4404020108.001</t>
  </si>
  <si>
    <t>4404020109.001</t>
  </si>
  <si>
    <t>4404020110.001</t>
  </si>
  <si>
    <t>4404020111.001</t>
  </si>
  <si>
    <t>4404020112.001</t>
  </si>
  <si>
    <t>4404020113.001</t>
  </si>
  <si>
    <t>4404020114.001</t>
  </si>
  <si>
    <t>4404020115.001</t>
  </si>
  <si>
    <t>4404020116.001</t>
  </si>
  <si>
    <t>4404020117.001</t>
  </si>
  <si>
    <t>4404020118.001</t>
  </si>
  <si>
    <t>4404020199.001</t>
  </si>
  <si>
    <t>4404020119.001</t>
  </si>
  <si>
    <t>รวมรายได้ของโรงผลิตน้ำประปา โรงผลิตน้ำดื่มและประปาหมู่บ้าน</t>
  </si>
  <si>
    <t>รายได้ของสถานีขนส่ง</t>
  </si>
  <si>
    <t>4404030101.001</t>
  </si>
  <si>
    <t>รายได้ค่าเช่าสถานที่เพื่อบริการขนส่ง</t>
  </si>
  <si>
    <t>4404030102.001</t>
  </si>
  <si>
    <t>รายได้ค่าเช่าสถานที่เพื่อบริการห้องสุขา</t>
  </si>
  <si>
    <t>4404030103.001</t>
  </si>
  <si>
    <t>รายได้ค่าเช่าสถานที่เพื่อขายสินค้าหรือบริการ</t>
  </si>
  <si>
    <t>4404030105.001</t>
  </si>
  <si>
    <t>4404030105.002</t>
  </si>
  <si>
    <t>4404030106.001</t>
  </si>
  <si>
    <t>4404030107.001</t>
  </si>
  <si>
    <t>4404030108.001</t>
  </si>
  <si>
    <t>4404030109.001</t>
  </si>
  <si>
    <t>4404030110.001</t>
  </si>
  <si>
    <t>4404030111.001</t>
  </si>
  <si>
    <t>4404030112.001</t>
  </si>
  <si>
    <t>4404030113.001</t>
  </si>
  <si>
    <t>4404030114.001</t>
  </si>
  <si>
    <t>4404030115.001</t>
  </si>
  <si>
    <t>4404030116.001</t>
  </si>
  <si>
    <t>4404030199.001</t>
  </si>
  <si>
    <t>4404030117.001</t>
  </si>
  <si>
    <t>รวมรายได้ของสถานีขนส่ง</t>
  </si>
  <si>
    <t>รายได้ของโรงพยาบาล และหน่วยบริการสาธารณสุข</t>
  </si>
  <si>
    <t>4404040101.001</t>
  </si>
  <si>
    <t>รายได้ค่ารักษาพยาบาล-ชำระเงิน</t>
  </si>
  <si>
    <t>4404040102.001</t>
  </si>
  <si>
    <t>รายได้ค่ารักษาพยาบาลสิทธิเบิกจ่ายตรง - กรมบัญชีกลาง</t>
  </si>
  <si>
    <t>4404040102.002</t>
  </si>
  <si>
    <t>รายได้ค่ารักษาพยาบาลสิทธิเบิกจ่ายตรง - องค์กรปกครองส่วนท้องถิ่น</t>
  </si>
  <si>
    <t>4404040102.003</t>
  </si>
  <si>
    <t>รายได้ค่ารักษาพยาบาลสิทธิเบิกจ่ายตรง - กรุงเทพมหานคร</t>
  </si>
  <si>
    <t>4404040102.004</t>
  </si>
  <si>
    <t>รายได้ค่ารักษาพยาบาลสิทธิเบิกจ่ายตรง - เมืองพัทยา</t>
  </si>
  <si>
    <t>4404040103.001</t>
  </si>
  <si>
    <t>รายได้ค่ารักษาพยาบาลสิทธิ - หลักประกันสุขภาพถ้วนหน้า</t>
  </si>
  <si>
    <t>4404040103.002</t>
  </si>
  <si>
    <t>รายได้กองทุนหลักประกันถ้วนหน้า - P&amp;P แบบเหมาจ่ายต่อผู้มีสิทธิ</t>
  </si>
  <si>
    <t>4404040103.003</t>
  </si>
  <si>
    <t>รายได้กองทุนหลักประกันถ้วนหน้า - ตามเกณฑ์คุณภาพผลงานบริการ (QOF)</t>
  </si>
  <si>
    <t>4404040103.004</t>
  </si>
  <si>
    <t>รายได้เงินสนับสนุนงบค่าใช้จ่ายที่เป็นต้นทุนคงที่จากกองทุนหลักประกันสุขภาพถ้วนหน้า (Fixed cost)</t>
  </si>
  <si>
    <t>4404040104.001</t>
  </si>
  <si>
    <t xml:space="preserve">รายได้ค่ารักษาพยาบาลสิทธิ - ประกันสังคม </t>
  </si>
  <si>
    <t>4404040105.001</t>
  </si>
  <si>
    <t>รายค่ารักษาพยาบาลจากกองทุนหรือหน่วยงานอื่น</t>
  </si>
  <si>
    <t>4404040106.001</t>
  </si>
  <si>
    <t>รายได้จากการขายสินค้าและบริการ</t>
  </si>
  <si>
    <t>4404040110.001</t>
  </si>
  <si>
    <t>รายได้ค่าเช่า</t>
  </si>
  <si>
    <t>รายได้ค่าขายจำหน่ายเวชภัณฑ์</t>
  </si>
  <si>
    <t>4404040122.001</t>
  </si>
  <si>
    <t>รวมรายได้ของโรงพยาบาล และหน่วยบริการสาธารณสุข</t>
  </si>
  <si>
    <t>รายได้ของโรงเรียน และศูนย์พัฒนาเด็กเล็ก</t>
  </si>
  <si>
    <t>4404050101.001</t>
  </si>
  <si>
    <t>รายได้ค่าธรรมเนียมการศึกษา</t>
  </si>
  <si>
    <t>4404050102.001</t>
  </si>
  <si>
    <t>รายได้ค่าบริการการศึกษา</t>
  </si>
  <si>
    <t>4404050103.001</t>
  </si>
  <si>
    <t>4404050107.001</t>
  </si>
  <si>
    <t>4404050118.001</t>
  </si>
  <si>
    <t>รวมรายได้ของโรงเรียน และศูนย์พัฒนาเด็กเล็ก</t>
  </si>
  <si>
    <t>รายได้ของกิจการอื่น</t>
  </si>
  <si>
    <t>4404060101.001</t>
  </si>
  <si>
    <t>รายได้ค่าเช่าที่สำหรับขายสินค้าหรือบริการ</t>
  </si>
  <si>
    <t>4404060102.001</t>
  </si>
  <si>
    <t>รายได้จากการประกอบกิจการโรงแรม</t>
  </si>
  <si>
    <t>4404060103.001</t>
  </si>
  <si>
    <t>4404060104.001</t>
  </si>
  <si>
    <t>4404060105.001</t>
  </si>
  <si>
    <t>รายได้ค่าบริการอื่น</t>
  </si>
  <si>
    <t>4404060119.001</t>
  </si>
  <si>
    <t>รวมรายได้ของกิจการอื่น</t>
  </si>
  <si>
    <t>เงินเดือน (ฝ่ายประจำ)</t>
  </si>
  <si>
    <t>เงินเดือน (ฝ่ายการเมือง)</t>
  </si>
  <si>
    <t>5101010199.001</t>
  </si>
  <si>
    <t>ค่าล่วงเวลา</t>
  </si>
  <si>
    <t>5101010108.001</t>
  </si>
  <si>
    <t>เงินประจำตำแหน่ง</t>
  </si>
  <si>
    <t>5101010103.001</t>
  </si>
  <si>
    <t>ค่าจ้าง</t>
  </si>
  <si>
    <t>5101010113.001</t>
  </si>
  <si>
    <t>เงินตอบแทนพนักงานขององค์กรปกครองส่วนท้องถิ่น</t>
  </si>
  <si>
    <t>เงินค่าตอบแทนพนักงานขององค์กรปกครองส่วนท้องถิ่น</t>
  </si>
  <si>
    <t>เงินค่าครองชีพ</t>
  </si>
  <si>
    <t>5104040108.001</t>
  </si>
  <si>
    <t>โบนัส</t>
  </si>
  <si>
    <t>5101010102.001</t>
  </si>
  <si>
    <t>ค่ารักษาพยาบาล</t>
  </si>
  <si>
    <t>เงินช่วยการศึกษาบุตร</t>
  </si>
  <si>
    <t>5101030101.001</t>
  </si>
  <si>
    <t>เงินช่วยเหลือบุตร</t>
  </si>
  <si>
    <t>5101030102.001</t>
  </si>
  <si>
    <t>เงินช่วยพิเศษ</t>
  </si>
  <si>
    <t>5101020101.001</t>
  </si>
  <si>
    <t>เงินวิทยฐานะ</t>
  </si>
  <si>
    <t>5101010111.001</t>
  </si>
  <si>
    <t>เงินทำขวัญข้าราชการและลูกจ้าง</t>
  </si>
  <si>
    <t>5101020102.001</t>
  </si>
  <si>
    <t xml:space="preserve">เงินสมทบ กบข. </t>
  </si>
  <si>
    <t>5101020104.001</t>
  </si>
  <si>
    <t>เงินสมทบ กบข.</t>
  </si>
  <si>
    <t>เงินสมทบ กสจ.</t>
  </si>
  <si>
    <t>5101020105.001</t>
  </si>
  <si>
    <t>เงินสมทบ กบท.</t>
  </si>
  <si>
    <t>5101020199.001</t>
  </si>
  <si>
    <t>เงินสมทบกองทุนประกันสังคม</t>
  </si>
  <si>
    <t>5101020106.001</t>
  </si>
  <si>
    <t>เงินสมทบกองทุนเงินทดแทน</t>
  </si>
  <si>
    <t>5101020199.002</t>
  </si>
  <si>
    <t>เงินสมทบเงินสะสมพนักงาน</t>
  </si>
  <si>
    <t>5101020199.003</t>
  </si>
  <si>
    <t>ค่าเช่าบ้าน</t>
  </si>
  <si>
    <t>5101020108.001</t>
  </si>
  <si>
    <t>ค่าเบี้ยประกันชีวิตและสุขภาพ</t>
  </si>
  <si>
    <t>เงินเพิ่ม</t>
  </si>
  <si>
    <t>ค่าตอบแทนพิเศษชายแดนภาคใต้</t>
  </si>
  <si>
    <t>5101020115.001</t>
  </si>
  <si>
    <t>ค่าใช้จ่ายบุคลากรอื่น</t>
  </si>
  <si>
    <t>รวมค่าใช้จ่ายบุคลากร</t>
  </si>
  <si>
    <t>บำนาญ</t>
  </si>
  <si>
    <t>เงินบำเหน็จ</t>
  </si>
  <si>
    <t>5101040106.001</t>
  </si>
  <si>
    <t>เงินบำเหน็จตกทอด</t>
  </si>
  <si>
    <t>5101040107.001</t>
  </si>
  <si>
    <t>เงินบำเหน็จดำรงชีพ</t>
  </si>
  <si>
    <t>5101040108.001</t>
  </si>
  <si>
    <t>บำเหน็จรายเดือนสำหรับการเบิกเงินบำเหน็จลูกจ้าง</t>
  </si>
  <si>
    <t>5101040120.001</t>
  </si>
  <si>
    <t>เงินช่วยพิเศษกรณีผู้รับบำนาญเสียชีวิต</t>
  </si>
  <si>
    <t>5101040111.001</t>
  </si>
  <si>
    <t>เงินชดเชยกรณีเลิกจ้าง</t>
  </si>
  <si>
    <t>5101040119.001</t>
  </si>
  <si>
    <t>เงินช่วยการศึกษาบุตรผู้รับบำนาญ</t>
  </si>
  <si>
    <t>5101040202.001</t>
  </si>
  <si>
    <t>เงินช่วยเหลือบุตรผู้รับบำนาญ</t>
  </si>
  <si>
    <t>5101040203.001</t>
  </si>
  <si>
    <t>บำเหน็จบำนาญอื่น</t>
  </si>
  <si>
    <t>5101040199.999</t>
  </si>
  <si>
    <t>รวมค่าบำเหน็จบำนาญ</t>
  </si>
  <si>
    <t>ค่าตอบแทนตามตำแหน่ง</t>
  </si>
  <si>
    <t>ค่าตอบแทนการปฏิบัติงาน</t>
  </si>
  <si>
    <t>5104040102.001</t>
  </si>
  <si>
    <t>ค่าตอบแทนอื่น</t>
  </si>
  <si>
    <t>5104040105.001</t>
  </si>
  <si>
    <t>ค่าตอบแทนอาสาสมัคร</t>
  </si>
  <si>
    <t>5104040199.001</t>
  </si>
  <si>
    <t>รวมค่าตอบแทน</t>
  </si>
  <si>
    <t>ค่าใช้จ่ายทุนการศึกษา</t>
  </si>
  <si>
    <t>5102010106.001</t>
  </si>
  <si>
    <t>ค่าใช้จ่ายทุนการศึกษา - ในประเทศ</t>
  </si>
  <si>
    <t>ค่าใช้จ่ายด้านการฝึกอบรม</t>
  </si>
  <si>
    <t>ค่าใช้จ่ายเดินทาง</t>
  </si>
  <si>
    <t>ค่าซ่อมแซมและบำรุงรักษา</t>
  </si>
  <si>
    <t>ค่าแก็สและน้ำมันเชื้อเพลิง</t>
  </si>
  <si>
    <t>5104010110.001</t>
  </si>
  <si>
    <t>ค่าเชื้อเพลิง</t>
  </si>
  <si>
    <t>ค่าจ้างเหมาบริการ</t>
  </si>
  <si>
    <t>ค่าธรรมเนียม</t>
  </si>
  <si>
    <t>ค่าจ้างที่ปรึกษา</t>
  </si>
  <si>
    <t>5104030202.001</t>
  </si>
  <si>
    <t>ค่าใช้จ่ายในการประชุม</t>
  </si>
  <si>
    <t>5104030207.001</t>
  </si>
  <si>
    <t>ค่าเช่า</t>
  </si>
  <si>
    <t>ค่าจัดหาสินทรัพย์มูลค่าต่ำกว่าเกณฑ์</t>
  </si>
  <si>
    <t>5104030206.001</t>
  </si>
  <si>
    <t>ค่าครุภัณฑ์มูลค่าต่ำกว่าเกณฑ์</t>
  </si>
  <si>
    <t>ค่าวิจัยและพัฒนา</t>
  </si>
  <si>
    <t>ค่าประชาสัมพันธ์</t>
  </si>
  <si>
    <t>5104030219.001</t>
  </si>
  <si>
    <t>ค่าใช้สอยอื่น</t>
  </si>
  <si>
    <t>5104030299.002</t>
  </si>
  <si>
    <t>ค่ารักษาพยาบาลจ่ายตามจริง</t>
  </si>
  <si>
    <t>รวมค่าใช้สอย</t>
  </si>
  <si>
    <t>ต้นทุนขาย - สินค้าและบริการ</t>
  </si>
  <si>
    <t>5104030205.001</t>
  </si>
  <si>
    <t>ค่าวัสดุใช้ไป</t>
  </si>
  <si>
    <t>5104010104.001</t>
  </si>
  <si>
    <t>ค่ายาใช้ไป</t>
  </si>
  <si>
    <t>5104010104.002</t>
  </si>
  <si>
    <t>ค่าวัสดุที่มีไว้ใช้เพื่อการแพทย์ใช้ไป</t>
  </si>
  <si>
    <t>5104010104.003</t>
  </si>
  <si>
    <t>รวมค่าวัสดุ</t>
  </si>
  <si>
    <t>ค่าไฟฟ้า</t>
  </si>
  <si>
    <t>5104020101.001</t>
  </si>
  <si>
    <t>ค่าน้ำประปาและบาดาล</t>
  </si>
  <si>
    <t>5104020103.001</t>
  </si>
  <si>
    <t>ค่าน้ำประปาและน้ำบาดาล</t>
  </si>
  <si>
    <t>ค่าโทรศัพท์</t>
  </si>
  <si>
    <t>5104020105.001</t>
  </si>
  <si>
    <t>ค่าบริการสื่อสารและโทรคมนาคม</t>
  </si>
  <si>
    <t>5104020106.001</t>
  </si>
  <si>
    <t>ค่าบริการไปรษณีย์</t>
  </si>
  <si>
    <t>5104020107.001</t>
  </si>
  <si>
    <t>รวมค่าสาธารณูปโภค</t>
  </si>
  <si>
    <t>สินทรัพย์โครงสร้างพื้นฐาน</t>
  </si>
  <si>
    <t>อสังหาริมทรัพย์เพื่อการลงทุน</t>
  </si>
  <si>
    <t>5105010152.001</t>
  </si>
  <si>
    <t>ค่าเสื่อมราคา - อสังหาริมทรัพย์เพื่อการลงทุน</t>
  </si>
  <si>
    <t>รวมคาเสื่อมราคาและค่าตัดจำหน่าย</t>
  </si>
  <si>
    <t>ค่าใช้จ่ายเงินอุดหนุนเพื่อการดำเนินงาน</t>
  </si>
  <si>
    <t>ค่าใช้จ่ายอุดหนุน - หน่วยงานภาครัฐ</t>
  </si>
  <si>
    <t>5107010101.001</t>
  </si>
  <si>
    <t>ค่าใช้จ่ายอุดหนุน - องค์กรปกครองส่วนท้องถิ่น</t>
  </si>
  <si>
    <t>5107010103.001</t>
  </si>
  <si>
    <t>ค่าใช้จ่ายอุดหนุนเพื่อการดำเนินงาน - ภาคครัวเรือน</t>
  </si>
  <si>
    <t>5107010104.001</t>
  </si>
  <si>
    <t>ค่าใช้จ่ายอุดหนุนเพื่อการดำเนินงาน - ธุรกิจเอกชน</t>
  </si>
  <si>
    <t>5107010105.001</t>
  </si>
  <si>
    <t>เงินอุดหนุนเพื่อการดำเนินงาน - องค์กรไม่หวังผลกำไร</t>
  </si>
  <si>
    <t>5107010106.001</t>
  </si>
  <si>
    <t>ค่าใช้จ่ายอุดหนุนเพื่อการดำเนินงาน - หน่วยธุรกิจอื่น</t>
  </si>
  <si>
    <t>5107010109.001</t>
  </si>
  <si>
    <t>ค่าใช้จ่ายอุดหนุนเพื่อการดำเนินงาน - รัฐวิสาหกิจที่ไม่ใช่สถาบันการเงิน</t>
  </si>
  <si>
    <t>5107010110.001</t>
  </si>
  <si>
    <t>ค่าใช้จ่ายอุดหนุนเพื่อการดำเนินงาน - รัฐวิสาหกิจที่เป็นสถาบันการเงิน</t>
  </si>
  <si>
    <t>5107010111.001</t>
  </si>
  <si>
    <t>ค่าใช้จ่ายอุดหนุนเพื่อชดเชยจากทุนหมุนเวียน</t>
  </si>
  <si>
    <t>5107010112.001</t>
  </si>
  <si>
    <t>ค่าใช้จ่ายช่วยเหลือตามมาตรการของรัฐบาล</t>
  </si>
  <si>
    <t>5107010113.001</t>
  </si>
  <si>
    <t>ค่าใช้จ่ายสวัสดิการของรัฐบาล</t>
  </si>
  <si>
    <t>5107010114.001</t>
  </si>
  <si>
    <t>ค่าใช้จ่ายอุดหนุนเพื่อโภชนาการ</t>
  </si>
  <si>
    <t>5107010115.001</t>
  </si>
  <si>
    <t>ค่าใช้จ่ายอุดหนุนเพื่อการศึกษา</t>
  </si>
  <si>
    <t>5107010116.001</t>
  </si>
  <si>
    <t>ค่าใช้จ่ายอุดหนุนเพื่อการบริการสังคม</t>
  </si>
  <si>
    <t>ค่าใช้จ่ายอุดหนุนเพื่อการดำเนินงานอื่น</t>
  </si>
  <si>
    <t>5107010199.001</t>
  </si>
  <si>
    <t>รวมค่าใช้จ่ายเงินอุดหนุนเพื่อดำเนินงาน</t>
  </si>
  <si>
    <t>ค่าใช้จ่ายเงินอุดหนุนเพื่อการลงทุน</t>
  </si>
  <si>
    <t>ค่าใช้จ่ายอุดหนุนเพื่อการลงทุน - องค์กรปกครองส่วนท้องถิ่น</t>
  </si>
  <si>
    <t>5107020103.001</t>
  </si>
  <si>
    <t>ค่าใช้จ่ายอุดหนุนเพื่อการลงทุน - ธุรกิจภาคเอกชน</t>
  </si>
  <si>
    <t>5107020104.001</t>
  </si>
  <si>
    <t>ค่าใช้จ่ายอุดหนุนเพื่อการลงทุน - องค์กรไม่หวังผลกำไร</t>
  </si>
  <si>
    <t>5107020105.001</t>
  </si>
  <si>
    <t>ค่าใช้จ่ายอุดหนุนเพื่อการลงทุน - รัฐวิสาหกิจที่ไม่ใช่สถาบันการเงิน</t>
  </si>
  <si>
    <t>5107020107.001</t>
  </si>
  <si>
    <t>ค่าใช้จ่ายอุดหนุนเพื่อการลงทุน - รัฐวิสาหกิจที่เป็นสถาบันการเงิน</t>
  </si>
  <si>
    <t>5107020108.001</t>
  </si>
  <si>
    <t>ค่าใช้จ่ายอุดหนุนเพื่อการลงทุนอื่น</t>
  </si>
  <si>
    <t>5107020199.001</t>
  </si>
  <si>
    <t>รวมค่าใช้เงินอุดหนุนเพื่อการลงทุน</t>
  </si>
  <si>
    <t>หนี้สงสัยจะสูญและหนี้สูญ</t>
  </si>
  <si>
    <t>5108010101.001</t>
  </si>
  <si>
    <t>หนี้สูญ - ลูกหนี้ค่าสินค้าและบริการ</t>
  </si>
  <si>
    <t>5108010101.002</t>
  </si>
  <si>
    <t>หนี้สูญ - ลูกหนี้ภาษีโรงเรือนและที่ดิน</t>
  </si>
  <si>
    <t>5108010101.003</t>
  </si>
  <si>
    <t>หนี้สูญ - ลูกหนี้ภาษีบำรุงท้องที่</t>
  </si>
  <si>
    <t>5108010101.004</t>
  </si>
  <si>
    <t>หนี้สูญ - ลูกหนี้ภาษีป้าย</t>
  </si>
  <si>
    <t>5108010101.005</t>
  </si>
  <si>
    <t>หนี้สูญ - ลูกหนี้ภาษีที่ดินและสิ่งปลูกสร้าง</t>
  </si>
  <si>
    <t>5108010101.006</t>
  </si>
  <si>
    <t>หนี้สูญ - ลูกหนี้ค่ารักษาพยาบาลสิทธิหลักประกันสุขภาพถ้วนหน้า</t>
  </si>
  <si>
    <t>5108010101.007</t>
  </si>
  <si>
    <t>หนี้สูญ - ลูกหนี้ค่ารักษาพยาบาลสิทธิประกันสังคม</t>
  </si>
  <si>
    <t>5108010101.008</t>
  </si>
  <si>
    <t>หนี้สูญ - ลูกหนี้ค่ารักษาพยาบาลสิทธิ พ.ร.บ. รถ</t>
  </si>
  <si>
    <t>5108010101.009</t>
  </si>
  <si>
    <t>หนี้สูญ - ลูกหนี้ค่ารักษาพยาบาลสิทธิเบิกตรงต้นสังกัดกรมบัญชีกลาง</t>
  </si>
  <si>
    <t>5108010101.010</t>
  </si>
  <si>
    <t>หนี้สูญ - ลูกหนี้ค่ารักษาพยาบาลสิทธิเบิกตรงต้นสังกัดองค์กรปกครองส่วนท้องถิ่น</t>
  </si>
  <si>
    <t>5108010101.011</t>
  </si>
  <si>
    <t>หนี้สูญ - ลูกหนี้ค่ารักษาพยาบาลสิทธิเบิกตรงต้นสังกัดกรุงเทพมหานคร</t>
  </si>
  <si>
    <t>5108010101.012</t>
  </si>
  <si>
    <t>หนี้สูญ - ลูกหนี้ค่ารักษาพยาบาลสิทธิเบิกตรงต้นสังกัดเมืองพัทยา</t>
  </si>
  <si>
    <t>5108010101.998</t>
  </si>
  <si>
    <t>หนี้สูญ - ลูกหนี้ค่ารักษาพยาบาลอื่น</t>
  </si>
  <si>
    <t>5108010101.999</t>
  </si>
  <si>
    <t>หนี้สูญ - ลูกหนี้อื่นบุคคลภายนอก</t>
  </si>
  <si>
    <t>5108010105.001</t>
  </si>
  <si>
    <t>หนี้สูญ - เงินให้กู้</t>
  </si>
  <si>
    <t>5108010106.001</t>
  </si>
  <si>
    <t>หนี้สูญ - เงินให้ยืม</t>
  </si>
  <si>
    <t>5108010107.001</t>
  </si>
  <si>
    <t>หนี้สงสัยจะสูญ - ลูกหนี้ค่าสินค้าและบริการ</t>
  </si>
  <si>
    <t>5108010107.002</t>
  </si>
  <si>
    <t>หนี้สงสัยจะสูญ - ลูกหนี้ภาษีโรงเรือนและที่ดิน</t>
  </si>
  <si>
    <t>5108010107.003</t>
  </si>
  <si>
    <t>หนี้สงสัยจะสูญ - ลูกหนี้ภาษีบำรุงท้องที่</t>
  </si>
  <si>
    <t>5108010107.004</t>
  </si>
  <si>
    <t>หนี้สงสัยจะสูญ - ลูกหนี้ภาษีป้าย</t>
  </si>
  <si>
    <t>5108010107.005</t>
  </si>
  <si>
    <t>หนี้สงสัยจะสูญ - ลูกหนี้ภาษีที่ดินและสิ่งปลูกสร้าง</t>
  </si>
  <si>
    <t>5108010107.006</t>
  </si>
  <si>
    <t>หนี้สงสัยจะสูญ - ลูกหนี้ค่ารักษาพยาบาลสิทธิหลักประกันสุขภาพถ้วนหน้า</t>
  </si>
  <si>
    <t>5108010107.007</t>
  </si>
  <si>
    <t>หนี้สงสัยจะสูญ - ลูกหนี้ค่ารักษาพยาบาลสิทธิประกันสังคม</t>
  </si>
  <si>
    <t>5108010107.008</t>
  </si>
  <si>
    <t>หนี้สงสัยจะสูญ - ลูกหนี้ค่ารักษาพยาบาลสิทธิ พ.ร.บ. รถ</t>
  </si>
  <si>
    <t>5108010107.009</t>
  </si>
  <si>
    <t>หนี้สงสัยจะสูญ - ลูกหนี้ค่ารักษาพยาบาลสิทธิเบิกตรงต้นสังกัดกรมบัญชีกลาง</t>
  </si>
  <si>
    <t>5108010107.010</t>
  </si>
  <si>
    <t>หนี้สงสัยจะสูญ - ลูกหนี้ค่ารักษาพยาบาลสิทธิเบิกตรงต้นสังกัดองค์กรปกครองส่วนท้องถิ่น</t>
  </si>
  <si>
    <t>5108010107.011</t>
  </si>
  <si>
    <t>หนี้สงสัยจะสูญ - ลูกหนี้ค่ารักษาพยาบาลสิทธิเบิกตรงต้นสังกัดกรุงเทพมหานคร</t>
  </si>
  <si>
    <t>5108010107.012</t>
  </si>
  <si>
    <t>หนี้สงสัยจะสูญ - ลูกหนี้ค่ารักษาพยาบาลสิทธิเบิกตรงต้นสังกัดเมืองพัทยา</t>
  </si>
  <si>
    <t>5108010107.998</t>
  </si>
  <si>
    <t>หนี้สงสัยจะสูญ - ลูกหนี้ค่ารักษาพยาบาลอื่น</t>
  </si>
  <si>
    <t>5108010107.999</t>
  </si>
  <si>
    <t>หนี้สงสัยจะสูญ - ลูกหนี้อื่นบุคคลภายนอก</t>
  </si>
  <si>
    <t>ค่าจำหน่ายสินทรัพย์</t>
  </si>
  <si>
    <t>5203010102.001</t>
  </si>
  <si>
    <t>ค่าจำหน่าย - อสังหาริมทรัพย์เพื่อการลงทุน</t>
  </si>
  <si>
    <t>5203010103.001</t>
  </si>
  <si>
    <t>ค่าจำหน่าย - ที่ดินกรรมสิทธิ์</t>
  </si>
  <si>
    <t>5203010105.001</t>
  </si>
  <si>
    <t>ค่าจำหน่าย - อาคารเพื่อการพักอาศัย</t>
  </si>
  <si>
    <t>5203010106.001</t>
  </si>
  <si>
    <t>ค่าจำหน่าย - อาคารสำนักงาน</t>
  </si>
  <si>
    <t>5203010107.001</t>
  </si>
  <si>
    <t>ค่าจำหน่าย - อาคารเพื่อประโยชน์อื่น</t>
  </si>
  <si>
    <t>5203010108.001</t>
  </si>
  <si>
    <t>ค่าจำหน่าย - ส่วนปรับปรุงอาคาร</t>
  </si>
  <si>
    <t>5203010109.001</t>
  </si>
  <si>
    <t>ค่าจำหน่าย - สิ่งปลูกสร้าง</t>
  </si>
  <si>
    <t>5203010111.001</t>
  </si>
  <si>
    <t>ค่าจำหน่าย - ครุภัณฑ์สำนักงาน</t>
  </si>
  <si>
    <t>5203010112.001</t>
  </si>
  <si>
    <t>ค่าจำหน่าย - ครุภัณฑ์ยานพาหนะและขนส่ง</t>
  </si>
  <si>
    <t>5203010113.001</t>
  </si>
  <si>
    <t>ค่าจำหน่าย - ครุภัณฑ์ไฟฟ้าและวิทยุ</t>
  </si>
  <si>
    <t>5203010114.001</t>
  </si>
  <si>
    <t>ค่าจำหน่าย - ครุภัณฑ์โฆษณาและเผยแพร่</t>
  </si>
  <si>
    <t>5203010115.001</t>
  </si>
  <si>
    <t>ค่าจำหน่าย - ครุภัณฑ์การเกษตร</t>
  </si>
  <si>
    <t>5203010116.001</t>
  </si>
  <si>
    <t>ค่าจำหน่าย - ครุภัณฑ์โรงงาน</t>
  </si>
  <si>
    <t>5203010117.001</t>
  </si>
  <si>
    <t>ค่าจำหน่าย - ครุภัณฑ์ก่อสร้าง</t>
  </si>
  <si>
    <t>5203010118.001</t>
  </si>
  <si>
    <t>ค่าจำหน่าย - ครุภัณฑ์สำรวจ</t>
  </si>
  <si>
    <t>5203010119.001</t>
  </si>
  <si>
    <t>ค่าจำหน่าย - ครุภัณฑ์วิทยาศาสตร์และการแพทย์</t>
  </si>
  <si>
    <t>5203010120.001</t>
  </si>
  <si>
    <t>ค่าจำหน่าย - ครุภัณฑ์คอมพิวเตอร์</t>
  </si>
  <si>
    <t>5203010121.001</t>
  </si>
  <si>
    <t>ค่าจำหน่าย - ครุภัณฑ์การศึกษา</t>
  </si>
  <si>
    <t>ค่าจำหน่าย - ครุภัณฑ์งานบ้านงานครัว</t>
  </si>
  <si>
    <t>5203010123.001</t>
  </si>
  <si>
    <t>ค่าจำหน่าย - ครุภัณฑ์กีฬา</t>
  </si>
  <si>
    <t>5203010124.001</t>
  </si>
  <si>
    <t>ค่าจำหน่าย - ครุภัณฑ์ดนตรี</t>
  </si>
  <si>
    <t>5203010125.001</t>
  </si>
  <si>
    <t>ค่าจำหน่าย - ครุภัณฑ์สนาม</t>
  </si>
  <si>
    <t>5203010126.001</t>
  </si>
  <si>
    <t>ค่าจำหน่าย - ครุภัณฑ์อื่น</t>
  </si>
  <si>
    <t>5203010128.001</t>
  </si>
  <si>
    <t>ค่าจำหน่าย - ถนน</t>
  </si>
  <si>
    <t>5203010129.001</t>
  </si>
  <si>
    <t>ค่าจำหน่าย - สะพาน</t>
  </si>
  <si>
    <t>5203010130.001</t>
  </si>
  <si>
    <t>ค่าจำหน่าย - เขื่อน</t>
  </si>
  <si>
    <t>5203010131.001</t>
  </si>
  <si>
    <t>ค่าจำหน่าย - อ่างเก็บน้ำ</t>
  </si>
  <si>
    <t>5203010132.001</t>
  </si>
  <si>
    <t>ค่าจำหน่าย - สินทรัพย์โครงสร้างพื้นฐานอื่น</t>
  </si>
  <si>
    <t>5203010133.001</t>
  </si>
  <si>
    <t>ค่าจำหน่าย - โปรแกรมคอมพิวเตอร์</t>
  </si>
  <si>
    <t>5203010134.001</t>
  </si>
  <si>
    <t>ค่าจำหน่าย - สินทรัพย์ไม่มีตัวตนอื่น</t>
  </si>
  <si>
    <t>5203010144.001</t>
  </si>
  <si>
    <t>ค่าจำหน่าย - ที่ดินไม่ระบุรายละเอียด</t>
  </si>
  <si>
    <t>5203010145.001</t>
  </si>
  <si>
    <t>ค่าจำหน่าย - อาคารและสิ่งปลูกสร้างไม่ระบุรายละเอียด</t>
  </si>
  <si>
    <t>5203010146.001</t>
  </si>
  <si>
    <t>ค่าจำหน่าย - ครุภัณฑ์ไม่ระบุรายละเอียด</t>
  </si>
  <si>
    <t>5203010147.001</t>
  </si>
  <si>
    <t>ค่าจำหน่าย - สินทรัพย์ไม่มีตัวตนไม่ระบุรายละเอียด</t>
  </si>
  <si>
    <t>ขาดทุนที่เกิดขึ้นแล้วของเงินลงทุน</t>
  </si>
  <si>
    <t>ขาดทุนจากการด้อยค่าเงินลงทุน</t>
  </si>
  <si>
    <t>5204010104.001</t>
  </si>
  <si>
    <t>ขาดทุนจากการตีราคินค้าคงเหลือ</t>
  </si>
  <si>
    <t>5204010201.001</t>
  </si>
  <si>
    <t>ขาดทุนจากการตีราคาสินค้าคงเหลือ</t>
  </si>
  <si>
    <t>ขาดทุนจากรายการพิเศษ</t>
  </si>
  <si>
    <t>5401010101.001</t>
  </si>
  <si>
    <t>ค่าใช้จ่ายเงินช่วยเหลือผู้ประสบภัย</t>
  </si>
  <si>
    <t>5205010101.001</t>
  </si>
  <si>
    <t>ค่าใช้จ่ายจากการรับโอนหนี้สิน</t>
  </si>
  <si>
    <t>5208010101.001</t>
  </si>
  <si>
    <t>ค่าใช้จ่ายจากการรับโอนหนี้สิน - หน่วยงานภาครัฐ</t>
  </si>
  <si>
    <t>ค่าใช้จ่ายจากการจำหน่าย/โอนสินทรัพย์</t>
  </si>
  <si>
    <t>ค่าใช้จ่ายอื่น</t>
  </si>
  <si>
    <t>รวมค่าใช้จ่ายอื่น</t>
  </si>
  <si>
    <t>ดอกเบี้ยจ่าย</t>
  </si>
  <si>
    <t>ดอกเบี้ยจ่ายตามสัญญาเช่าการเงิน</t>
  </si>
  <si>
    <t>ค่าธรรมเนียมเงินกู้</t>
  </si>
  <si>
    <t>ค่าใช้จ่ายทางการเงินอื่น</t>
  </si>
  <si>
    <t>รวมต้นทุนทางการเงิน</t>
  </si>
  <si>
    <t>ค่าใช้จ่ายค้างจ่าย</t>
  </si>
  <si>
    <t>ลูกหนี้หมุนเวียนและรายได้ค้างรับ</t>
  </si>
  <si>
    <t>เงินสดและรายการเทียบเท่าเงินสด</t>
  </si>
  <si>
    <t>ส่วนของเจ้าหนี้ตามสัญญาเช่าการเงินที่ถึงกำหนดชำระภายใน 1 ปี</t>
  </si>
  <si>
    <t>รายได้สะสม</t>
  </si>
  <si>
    <t>สินทรัพย์โครงสร้างพื้นฐาน - สุทธิ</t>
  </si>
  <si>
    <t>สินทรัพย์ไม่มีตัวตน - สุทธิ</t>
  </si>
  <si>
    <t>สินค้าและวัสดุคงเหลือ</t>
  </si>
  <si>
    <t>เงินลงทุนระยะยาว</t>
  </si>
  <si>
    <t>เงินลงทุนระยะสั้น</t>
  </si>
  <si>
    <t>ทุนดำเนินการ</t>
  </si>
  <si>
    <t>หนี้สินไม่หมุนเวียน</t>
  </si>
  <si>
    <t>หนี้สินไม่หมุนเวียนอื่น</t>
  </si>
  <si>
    <t>ที่ดิน อาคาร และอุปกรณ์ - สุทธิ</t>
  </si>
  <si>
    <t>รายได้รับล่วงหน้า</t>
  </si>
  <si>
    <t>กำไร/ขาดทุนสะสม</t>
  </si>
  <si>
    <t>ประมาณการหนี้สินระยะสั้น</t>
  </si>
  <si>
    <t>ประมาณการหนี้สินระยะยาว</t>
  </si>
  <si>
    <t>รายได้แผ่นดินรอนำส่งคลัง</t>
  </si>
  <si>
    <t>ลูกหนี้ระยะสั้นอื่น</t>
  </si>
  <si>
    <t>ลูกหนี้ - ระยะยาว</t>
  </si>
  <si>
    <t>เงินทุนสำรองเงินสะสม</t>
  </si>
  <si>
    <t>เงินสะสม</t>
  </si>
  <si>
    <t>รายได้จัดเก็บเอง</t>
  </si>
  <si>
    <t>รายได้ที่รัฐบาลอุดหนุนให้</t>
  </si>
  <si>
    <t>ค่าใช้จ่ายบุคลากร</t>
  </si>
  <si>
    <t>ค่าบำเหน็จบำนาญ</t>
  </si>
  <si>
    <t>ค่าตอบแทน</t>
  </si>
  <si>
    <t>ค่าใช้สอย</t>
  </si>
  <si>
    <t>ค่าวัสดุ</t>
  </si>
  <si>
    <t>ค่าสาธารณูปโภค</t>
  </si>
  <si>
    <t>ต้นทุนทางการเงิน</t>
  </si>
  <si>
    <t>รายได้ภาษีจัดสรร</t>
  </si>
  <si>
    <t>โปรแกรมคอมพิวเตอร์ (สุทธิ)</t>
  </si>
  <si>
    <t>ค่าเสื่อมราคาสะสม - อสังหาริมทรัพย์เพื่อการลงทุน</t>
  </si>
  <si>
    <t>เงินกู้ธนาคารกรุงไทย</t>
  </si>
  <si>
    <t>เงินกู้ธนาคารออมสิน</t>
  </si>
  <si>
    <t>เงินกู้ธนาคารเพื่อการเกษตรและสหกรณ์การเกษตร</t>
  </si>
  <si>
    <t>เงินกู้เงินทุนส่งเสริมกิจการองค์การบริหารส่วนจังหวัด</t>
  </si>
  <si>
    <t>เงินกู้สถาบันการเงินอื่น ๆ</t>
  </si>
  <si>
    <t>(หน่วย:บาท)</t>
  </si>
  <si>
    <t>สินทรัพย์</t>
  </si>
  <si>
    <t>หมายเหตุ</t>
  </si>
  <si>
    <t>สินทรัพย์หมุนเวียน</t>
  </si>
  <si>
    <t>สินทรัพย์ไม่หมุนเวียน</t>
  </si>
  <si>
    <t xml:space="preserve">อสังหาริมทรัพย์เพื่อการลงทุน  </t>
  </si>
  <si>
    <t>รวมสินทรัพย์</t>
  </si>
  <si>
    <t>หนี้สิน</t>
  </si>
  <si>
    <t>หนี้สินหมุนเวียน</t>
  </si>
  <si>
    <t>รวมหนี้สินหมุนเวียน</t>
  </si>
  <si>
    <t>รวมหนี้สินไม่หมุนเวียน</t>
  </si>
  <si>
    <t>รวมหนี้สิน</t>
  </si>
  <si>
    <t>สินทรัพย์สุทธิ/ส่วนทุน</t>
  </si>
  <si>
    <t>รวมหนี้สิ้นและสินทรัพย์สุทธิ/ส่วนทุน</t>
  </si>
  <si>
    <t>รายได้</t>
  </si>
  <si>
    <t>รวมรายได้</t>
  </si>
  <si>
    <t>ค่าเสื่อมราคาและค่าตัดจัดหน่าย</t>
  </si>
  <si>
    <t>รวมค่าใช้จ่าย</t>
  </si>
  <si>
    <t>รายได้สูง/(ต่ำ) กว่าค่าใช้จ่ายก่อนต้นทุนทางการเงิน</t>
  </si>
  <si>
    <t>รายได้สูง/(ต่ำ) กว่าค่าใช้จ่ายสุทธิ</t>
  </si>
  <si>
    <t>กำไร/ขาดทุน
สะสม</t>
  </si>
  <si>
    <t>รวมสินทรัพย์สุทธิ/ส่วนทุน</t>
  </si>
  <si>
    <t>รายได้สูง/(ต่ำ) กว่าค่าใช้จ่ายสำหรับงวด</t>
  </si>
  <si>
    <t xml:space="preserve">ยอดคงเหลือ ณ วันที่ 30 กันยายน 2563 - ตามที่รายงานไว้เดิม </t>
  </si>
  <si>
    <t>ยอดคงเหลือ ณ วันที่ 30 กันยายน 2564</t>
  </si>
  <si>
    <t>หมายเหตุประกอบงบการเงิน</t>
  </si>
  <si>
    <t>ชื่อบัญชี</t>
  </si>
  <si>
    <t xml:space="preserve">รวมเงินสดและรายการเทียบเท่าเงินสด           </t>
  </si>
  <si>
    <t xml:space="preserve">เงินให้กู้ยืม - เงินทุนโครงการเศรษฐกิจชุมชน          </t>
  </si>
  <si>
    <t xml:space="preserve">เงินให้กู้ยืม - อื่น                                        </t>
  </si>
  <si>
    <t>สินทรัพย์ไม่มีตัวตนตามสัญญาเช่าการเงิน (สุทธิ)</t>
  </si>
  <si>
    <t>อัตราดอกเบี้ย</t>
  </si>
  <si>
    <t>จำนวน</t>
  </si>
  <si>
    <t>หนี้ถึงกำหนดจ่ายเกิน 1 ปี</t>
  </si>
  <si>
    <t>จำนวนเงินขั้นต่ำที่ต้องจ่าย</t>
  </si>
  <si>
    <t>มูลค่าสุทธิ</t>
  </si>
  <si>
    <t>ไม่เกิน 1 ปี</t>
  </si>
  <si>
    <t>1 - 5 ปี</t>
  </si>
  <si>
    <t>เกิน 5 ปี</t>
  </si>
  <si>
    <t>มูลค่าปัจจุบันของจำนวนเงินขั้นต่ำที่ต้องจ่าย</t>
  </si>
  <si>
    <t>5 - 10 ปี</t>
  </si>
  <si>
    <t>10 ปีขึ้นไป</t>
  </si>
  <si>
    <t xml:space="preserve">หน่วยงานในฐานะผู้เช่ามีจำนวนเงินขั้นต่ำที่ต้องจ่ายในอนาคตตามสัญญาเช่าดำเนินงานที่ไม่สามารถยกเลิกได้ </t>
  </si>
  <si>
    <t>เกิน 1 ปี แต่ไม่เกิน 5 ปี</t>
  </si>
  <si>
    <t>ที่ดิน อาคาร และสิ่งปลูกสร้าง</t>
  </si>
  <si>
    <t>อุปกรณ์ และอื่นๆ</t>
  </si>
  <si>
    <t>ภาระผูกพันข้างต้นเกิดจากมูลค่าตามสัญญาจ้างก่อสร้าง ปรับปรุง และจัดหาสินทรัพย์</t>
  </si>
  <si>
    <t>จำแนกตามระยะเวลาของสัญญาได้ดังนี้</t>
  </si>
  <si>
    <t>5101010199.002</t>
  </si>
  <si>
    <t>ก่อนจัด
ประเภทใหม่</t>
  </si>
  <si>
    <t>หลังจัด
ประเภทใหม่</t>
  </si>
  <si>
    <t>ค่าใช้จ่ายจากการอุดหนุนอื่นและบริจาค</t>
  </si>
  <si>
    <t>รวมรายได้ของกิจการเฉพาะการและหน่วยงานภายใต้สังกัด</t>
  </si>
  <si>
    <t>ต้นทุนขายสินค้าและบริการ</t>
  </si>
  <si>
    <t>ผลสะสมของการเปลี่ยนแปลงนโยบายการบัญชี</t>
  </si>
  <si>
    <t>ผลสะสมจากการแก้ไขข้อผิดพลาดปีก่อน</t>
  </si>
  <si>
    <t>ที่ดิน - ที่มีไว้ให้เช่า</t>
  </si>
  <si>
    <t>อาคาร และสิ่งปลูกสร้าง - ที่มีไว้ให้เช่า</t>
  </si>
  <si>
    <t xml:space="preserve">ยอดคงเหลือ ณ วันที่ 30 กันยายน 2564 - ตามที่รายงานไว้เดิม </t>
  </si>
  <si>
    <t>ยอดคงเหลือ ณ วันที่ 30 กันยายน 2565</t>
  </si>
  <si>
    <t>2213010199.999</t>
  </si>
  <si>
    <t>เงินฝากไม่มีรายตัว</t>
  </si>
  <si>
    <t>1101030199.001</t>
  </si>
  <si>
    <t>เจ้าหนี้อื่น</t>
  </si>
  <si>
    <t>(เฉพาะหน่วยรับงบตรง)</t>
  </si>
  <si>
    <t>รวมรายได้ภาษีจัดสรร</t>
  </si>
  <si>
    <t>รวมรายได้จากการขายสินค้าและบริการ</t>
  </si>
  <si>
    <t>รวมรายได้จากการจัดเก็บภาษี ค่าธรรมเนียม ค่าปรับ และใบอนุญาต</t>
  </si>
  <si>
    <t>รวมรายได้อื่น</t>
  </si>
  <si>
    <t>4401100103.002</t>
  </si>
  <si>
    <t>4401100103.003</t>
  </si>
  <si>
    <t>4404010107.002</t>
  </si>
  <si>
    <t>4404010107.003</t>
  </si>
  <si>
    <t>4404020110.002</t>
  </si>
  <si>
    <t>4404020110.003</t>
  </si>
  <si>
    <t xml:space="preserve">4404030108.002 </t>
  </si>
  <si>
    <t xml:space="preserve">4404030108.003 </t>
  </si>
  <si>
    <t>รายได้จากการบริจาคเพื่อใช้ตามวัตถุประสงค์</t>
  </si>
  <si>
    <t>รายได้จากการบริจาคสินทรัพย์</t>
  </si>
  <si>
    <t>ค่าใช้จ่ายจากการอุดหนุนจากหน่วยงานภาครัฐ</t>
  </si>
  <si>
    <t>ลูกหนี้การค้า</t>
  </si>
  <si>
    <t>ลูกหนี้เงินโอนและรายการอุดหนุนระยะสั้น</t>
  </si>
  <si>
    <t>ลูกหนี้อื่นระยะสั้น</t>
  </si>
  <si>
    <t>เงินให้กู้ยืมระยะสั้น</t>
  </si>
  <si>
    <t>วัสดุคงเหลือ</t>
  </si>
  <si>
    <t>สินค้าคงเหลือ</t>
  </si>
  <si>
    <t>เงินให้กู้ยืมระยะยาว</t>
  </si>
  <si>
    <t>เจ้าหนี้เงินโอนและรายการอุดหนุนระยะสั้น</t>
  </si>
  <si>
    <t>เจ้าหนี้อื่นระยะสั้น</t>
  </si>
  <si>
    <t>เงินกู้ยืมระยะสั้น</t>
  </si>
  <si>
    <t>ส่วนของเงินกู้ยืมระยะยาวที่ถึงกำหนดชำระภายใน 1 ปี</t>
  </si>
  <si>
    <t>เจ้าหนี้เงินโอนและรายการอุดหนุนระยะยาว</t>
  </si>
  <si>
    <t>เงินกู้ยืมระยะยาว - สุทธิ</t>
  </si>
  <si>
    <t>เจ้าหนี้ตามสัญญาเช่าการเงินระยะยาว - สุทธิ</t>
  </si>
  <si>
    <t>เงินรับฝากระยะยาว</t>
  </si>
  <si>
    <t>เงินฝากประจำที่มีกำหนดจ่ายคืนไม่เกิน 3 เดือน</t>
  </si>
  <si>
    <t>เงินรับฝากระยะสั้น</t>
  </si>
  <si>
    <t>รวมเงินให้กู้ยืมระยะสั้น</t>
  </si>
  <si>
    <t>รวมลูกหนี้อื่นระยะสั้น</t>
  </si>
  <si>
    <t>เงินให้กู้ระยะสั้น</t>
  </si>
  <si>
    <t>ยังไม่ถึงกำหนด</t>
  </si>
  <si>
    <t>ชำระ</t>
  </si>
  <si>
    <t>เกินกำหนดชำระ</t>
  </si>
  <si>
    <t>ไม่เกิน 30 วัน</t>
  </si>
  <si>
    <t>ลูกหนี้การค้า ณ วันสิ้นปี แยกตามอายุหนี้ ดังนี้</t>
  </si>
  <si>
    <t>เกินกว่า 30 วัน</t>
  </si>
  <si>
    <t>ลูกหนี้เงินยืม ณ วันสิ้นปี แยกตามอายุหนี้ ดังนี้</t>
  </si>
  <si>
    <t>ไม่เกิน 15 วัน</t>
  </si>
  <si>
    <t>เกินกว่า 15 วัน</t>
  </si>
  <si>
    <t>รวมสินค้าคงเหลือ</t>
  </si>
  <si>
    <t>รวมวัสดุคงเหลือ</t>
  </si>
  <si>
    <t>รวมเงินให้กู้ยืมระยะยาว</t>
  </si>
  <si>
    <t>รวมเจ้าหนี้เงินโอนและรายการอุดหนุนระยะสั้น</t>
  </si>
  <si>
    <t>หมายเหตุ 23 เงินกู้ยืมระยะสั้น</t>
  </si>
  <si>
    <t>รวมเงินรับฝากระยะสั้น</t>
  </si>
  <si>
    <t>รวมเงินรับฝากระยะยาว</t>
  </si>
  <si>
    <t>รายได้สูง/(ต่ำ)กว่าค่าใช้จ่ายสะสม</t>
  </si>
  <si>
    <t>รวมรายได้จากการอุดหนุนอื่นและบริจาค</t>
  </si>
  <si>
    <t>รายได้จากการอุดหนุนอื่นและบริจาค</t>
  </si>
  <si>
    <t>รายได้จากการจัดเก็บภาษี ค่าธรรมเนียม ค่าปรับ และใบอนุญาต</t>
  </si>
  <si>
    <t xml:space="preserve">ลูกหนี้ความรับผิดทางแพ่ง
</t>
  </si>
  <si>
    <t>องค์ประกอบอื่นของสินทรัพย์สุทธิ/ส่วนทุน</t>
  </si>
  <si>
    <t>3103010199.001</t>
  </si>
  <si>
    <t>ยอดคงเหลือต้นงวด</t>
  </si>
  <si>
    <t>การเปลี่ยนแปลงเพิ่มขึ้น/(ลดลง) ในระหว่างงวด</t>
  </si>
  <si>
    <t>ยอดคงเหลือปลายงวด</t>
  </si>
  <si>
    <t>กำไร/ขาดทุนที่ยังไม่เกิดขึ้นจากการปรับมูลค่าสินทรัพย์อื่น ยอดยกมา ณ 1 ตุลาคม X2</t>
  </si>
  <si>
    <t>กำไร/ขาดทุนที่ยังไม่เกิดขึ้นจากการปรับมูลค่าสินทรัพย์อื่น ยอดยกไป ณ 30 กันยายน X2</t>
  </si>
  <si>
    <t xml:space="preserve"> ผลต่าง ปลายงวด - ต้นงวด</t>
  </si>
  <si>
    <t xml:space="preserve">           รายได้จากการอุดหนุนอื่นและบริจาค</t>
  </si>
  <si>
    <t xml:space="preserve">            รายได้จากการอุดหนุนอื่นและบริจาค</t>
  </si>
  <si>
    <t xml:space="preserve">           รายได้จากการขายสินค้าและบริการ</t>
  </si>
  <si>
    <t xml:space="preserve">         รายได้จากการอุดหนุนอื่นและบริจาค</t>
  </si>
  <si>
    <t xml:space="preserve">           รายได้ค่าธรรมเนียมและค่าบริการการศึกษา</t>
  </si>
  <si>
    <t>รายได้จากงบประมาณ</t>
  </si>
  <si>
    <t>รายได้จากการอุดหนุนจากหน่วยงานภาครัฐ</t>
  </si>
  <si>
    <t>รวมรายได้สูง/(ต่ำ)กว่าค่าใช้จ่ายสะสม</t>
  </si>
  <si>
    <t>การเปลี่ยนแปลงที่ทำให้ทุนเพิ่ม/ลด</t>
  </si>
  <si>
    <t>รวมลูกหนี้การค้า (สุทธิ)</t>
  </si>
  <si>
    <t>ลูกหนี้อื่น (สุทธิ)</t>
  </si>
  <si>
    <t>รายได้ค่าธรรมเนียมการรับรองให้จำหน่ายเนื้อสัตว์ของสัตว์ที่ตายโดยมิได้ถูกฆ่าหรือฆ่านอกโรงฆ่าสัตว์ (ยกเลิกปี 65)</t>
  </si>
  <si>
    <t>รวมลูกหนี้เงินโอน</t>
  </si>
  <si>
    <t xml:space="preserve">เงินกู้เงินทุนส่งเสริมกิจการเทศบาล </t>
  </si>
  <si>
    <t xml:space="preserve">เงินกู้กองทุนพัฒนาเมืองในภูมิภาค </t>
  </si>
  <si>
    <t xml:space="preserve">เงินกู้กองทุนอื่น ๆ </t>
  </si>
  <si>
    <t>เกิน 1 ปี</t>
  </si>
  <si>
    <t xml:space="preserve">    เงินกู้สถาบันการเงิน</t>
  </si>
  <si>
    <t xml:space="preserve">ธนาคารกรุงไทย </t>
  </si>
  <si>
    <t xml:space="preserve">ธนาคารออมสิน </t>
  </si>
  <si>
    <t xml:space="preserve">ธนาคารเพื่อการเกษตรและสหกรณ์การเกษตร </t>
  </si>
  <si>
    <t xml:space="preserve">สถาบันการเงินอื่น </t>
  </si>
  <si>
    <t>รวม เงินกู้สถาบันการเงิน</t>
  </si>
  <si>
    <t xml:space="preserve">    เงินกู้กองทุน</t>
  </si>
  <si>
    <t xml:space="preserve">เงินทุนส่งเสริมกิจการองค์การบริหารส่วนจังหวัด </t>
  </si>
  <si>
    <t xml:space="preserve">เงินทุนส่งเสริมกิจการเทศบาล </t>
  </si>
  <si>
    <t xml:space="preserve">กองทุนพัฒนาเมืองในภูมิภาค </t>
  </si>
  <si>
    <t xml:space="preserve">กองทุนอื่น </t>
  </si>
  <si>
    <t>รวม เงินกู้กองทุน</t>
  </si>
  <si>
    <t>เจ้าหนี้อื่นชดใช้ค่าเสียหาย</t>
  </si>
  <si>
    <t>5203010122.001</t>
  </si>
  <si>
    <t>รายได้จากงบประมาณปีปัจจุบัน</t>
  </si>
  <si>
    <t>รายได้จากงบดำเนินงาน</t>
  </si>
  <si>
    <t>รายได้จากงบลงทุน</t>
  </si>
  <si>
    <t>รายได้จากงบอุดหนุน</t>
  </si>
  <si>
    <t>รายได้จากงบกลาง</t>
  </si>
  <si>
    <t>รายได้จากงบรายจ่ายอื่น</t>
  </si>
  <si>
    <t>รวม รายได้จากงบประมาณปีปัจจุบัน - สุทธิ</t>
  </si>
  <si>
    <t>รายได้จากงบประมาณปีก่อนๆ (เงินกันไว้เบิกเหลื่อมปีเบิกจ่ายปีปัจจุบัน)</t>
  </si>
  <si>
    <t>รายได้เงินลงทุน</t>
  </si>
  <si>
    <t>รวม รายได้จากงบประมาณปีก่อนๆ</t>
  </si>
  <si>
    <t>รวม รายได้งบประมาณ</t>
  </si>
  <si>
    <t>สัญญาที่ยังไม่ได้รับรู้</t>
  </si>
  <si>
    <t>รวมต้นทุนขายสินค้าและบริการ</t>
  </si>
  <si>
    <t>รวมเงินกู้ยืมระยะยาว (สุทธิ)</t>
  </si>
  <si>
    <t>รวมเงินกู้ยืมระยะสั้น</t>
  </si>
  <si>
    <t>รวมเจ้าหนี้เงินโอนและรายการอุดหนุนระยะยาว</t>
  </si>
  <si>
    <t>หมายเหตุ 59 เหตุการณ์ภายหลังวันที่ในรายงาน</t>
  </si>
  <si>
    <t>หมายเหตุ 57 ต้นทุนทางการเงิน</t>
  </si>
  <si>
    <t>หมายเหตุ 56 ค่าใช้จ่ายอื่น</t>
  </si>
  <si>
    <t>หมายเหตุ 55 ค่าใช้จ่ายจากการอุดหนุนอื่นและบริจาค</t>
  </si>
  <si>
    <t>หมายเหตุ 54 ค่าใช้จ่ายจากการอุดหนุนจากหน่วยงานภาครัฐ</t>
  </si>
  <si>
    <t>หมายเหตุ  51 ค่าสาธารณูปโภค</t>
  </si>
  <si>
    <t>หมายเหตุ 50 ค่าวัสดุ</t>
  </si>
  <si>
    <t>หมายเหตุ 49 ค่าใช้สอย</t>
  </si>
  <si>
    <t>หมายเหตุ 48 ค่าตอบแทน</t>
  </si>
  <si>
    <t>หมายเหตุ 47 ค่าบำเหน็จบำนาญ</t>
  </si>
  <si>
    <t>หมายเหตุ 46 ค่าใช้จ่ายบุคลากร</t>
  </si>
  <si>
    <t>หมายเหตุ 45 รายได้อื่น</t>
  </si>
  <si>
    <t>หมายเหตุ 44 รายได้ของกิจการเฉพาะการและหน่วยงานภายใต้สังกัด</t>
  </si>
  <si>
    <t>หมายเหตุ 43 รายได้จากการอุดหนุนอื่นและบริจาค</t>
  </si>
  <si>
    <t>หมายเหตุ 42 รายได้จากการจัดเก็บภาษี ค่าธรรมเนียม ค่าปรับ และใบอนุญาต</t>
  </si>
  <si>
    <t>หมายเหตุ 41 รายได้จากการอุดหนุนจากหน่วยงานภาครัฐ</t>
  </si>
  <si>
    <t>หมายเหตุ 40 รายได้จากการขายสินค้าและบริการ</t>
  </si>
  <si>
    <t>หมายเหตุ 39 รายได้ภาษีจัดสรร</t>
  </si>
  <si>
    <t>หมายเหตุ 38 รายได้จากงบประมาณ</t>
  </si>
  <si>
    <t>หมายเหตุ 37 องค์ประกอบอื่นของสินทรัพย์สุทธิ/ส่วนทุน</t>
  </si>
  <si>
    <t>หมายเหตุ 36 รายได้สูง/(ต่ำ)กว่าค่าใช้จ่ายสะสม</t>
  </si>
  <si>
    <t>หมายเหตุ 35 การแก้ไขข้อผิดพลาดของงวดก่อน</t>
  </si>
  <si>
    <t>หมายเหตุประกอบงบการเงินเป็นส่วนหนึ่งของรายงานการเงินนี้</t>
  </si>
  <si>
    <t>รหัสบัญชี</t>
  </si>
  <si>
    <t>รวมสินทรัพย์หมุนเวียน</t>
  </si>
  <si>
    <t>รวมสินทรัพย์ไม่หมุนเวียน</t>
  </si>
  <si>
    <t>หนี้สินและสินทรัพย์สุทธิ/ส่วนทุน</t>
  </si>
  <si>
    <t>ค่าใช้จ่าย</t>
  </si>
  <si>
    <t>การเปลี่ยนในสินทรัพย์สุทธิ/ส่วนทุนสำหรับปี 2564</t>
  </si>
  <si>
    <t>ยอดคงเหลือ ณ วันที่ 30 กันยายน 2563 - หลังการปรับปรุง</t>
  </si>
  <si>
    <t>ยอดคงเหลือ ณ วันที่ 30 กันยายน 2564 - หลังการปรับปรุง</t>
  </si>
  <si>
    <t>การเปลี่ยนในสินทรัพย์สุทธิ/ส่วนทุนสำหรับปี 2565</t>
  </si>
  <si>
    <t xml:space="preserve">           รวม</t>
  </si>
  <si>
    <t>เงินให้กู้ระยะสั้น ณ วันสิ้นปี แยกตามอายุหนี้ ดังนี้</t>
  </si>
  <si>
    <t xml:space="preserve">                       เงินขาดบัญชี จำนวน XX บาท เป็นรายการที่เกิดจาก....................................................</t>
  </si>
  <si>
    <t xml:space="preserve">                     เงินเกินบัญชี จำนวน XX  บาท  เป็นรายการที่เกิดจาก</t>
  </si>
  <si>
    <t>รวมรายได้จากการอุดหนุนจากหน่วยงานภาครัฐ</t>
  </si>
  <si>
    <t>รวมค่าใช้จ่ายจากการอุดหนุนจากหน่วยงานภาครัฐ</t>
  </si>
  <si>
    <t>รวมค่าใช้จ่ายจากการอุดหนุนอื่นและบริจาค</t>
  </si>
  <si>
    <t>เจ้าหนี้ระยะสั้น</t>
  </si>
  <si>
    <t>รายได้รอการรับรู้ระยะสั้น</t>
  </si>
  <si>
    <t>รายได้จากงบประมาณ (เฉพาะหน่วยรับงบตรง)</t>
  </si>
  <si>
    <t>หน่วยงานมีภาระผูกพันตามสัญญาจ้างเหมาบริการ............................................... และการจ้างเหมาบริการอื่น</t>
  </si>
  <si>
    <t>3102010101.001</t>
  </si>
  <si>
    <t>3102010101.002</t>
  </si>
  <si>
    <t>3102010101.003</t>
  </si>
  <si>
    <t>3102010101.004</t>
  </si>
  <si>
    <t>3102010101.005</t>
  </si>
  <si>
    <t>เพิ่ม/(ลด)</t>
  </si>
  <si>
    <t xml:space="preserve">    สินทรัพย์หมุนเวียน</t>
  </si>
  <si>
    <t>รวมลูกหนี้เงินโอนและรายการอุดหนุนระยะสั้น</t>
  </si>
  <si>
    <t xml:space="preserve">     รวมเจ้าหนี้เงินกู้ระยะยาว</t>
  </si>
  <si>
    <t>รายได้ของกิจการเฉพาะการและหน่วยงานภายใต้สังกัด</t>
  </si>
  <si>
    <t>หมายเหตุ 52 ต้นทุนขายสินค้าและบริการ</t>
  </si>
  <si>
    <t>หมายเหตุ 53 ค่าเสื่อมราคาและค่าตัดจำหน่าย</t>
  </si>
  <si>
    <t>ระยะเวลาของสัญญา............ ปี โดยชื่อองค์กรปกครองส่วนท้องถิ่น จะส่งมอบ...(ระบุสินทรัพย์)....ที่เช่าคืนให้แก่ผู้ให้เช่าเมื่อสิ้นสุดสัญญา หากไม่ใช้สิทธิซื้อ...(ระบุสินทรัพย์)....</t>
  </si>
  <si>
    <t>ดังกล่าวตามเงื่อนไขในสัญญา ยอดคงเหลือของหนี้สิน ณ วันที่ในงบแสดงฐานะการเงิน ดังนี้</t>
  </si>
  <si>
    <t>กำไร (ขาดทุน) ที่ยังไม่เกิดขึ้นจากการปรับมูลค่าสินทรัพย์อื่น</t>
  </si>
  <si>
    <t>รายได้เงินอุดหนุนทั่วไป</t>
  </si>
  <si>
    <t>1101030102.001</t>
  </si>
  <si>
    <t>เงินฝากออมทรัพย์ที่สถาบันการเงิน</t>
  </si>
  <si>
    <t>1101030101.001</t>
  </si>
  <si>
    <t>เงินฝากกระแสรายวันที่สถาบันการเงิน</t>
  </si>
  <si>
    <t>1102050101.001</t>
  </si>
  <si>
    <t>1102050102.001</t>
  </si>
  <si>
    <t>1102050194.005</t>
  </si>
  <si>
    <t>ลูกหนี้ค่าสินค้าและบริการ-หน่วยงานภาครัฐ</t>
  </si>
  <si>
    <t>ลูกหนี้ค่าสินค้าและบริการ-บุคคลภายนอก</t>
  </si>
  <si>
    <t>ลูกหนี้ - ทรัพย์รับจำนำ</t>
  </si>
  <si>
    <t>1102050194.007</t>
  </si>
  <si>
    <t>1102050194.008</t>
  </si>
  <si>
    <t>1102050194.011</t>
  </si>
  <si>
    <t>1102050194.009</t>
  </si>
  <si>
    <t xml:space="preserve">1102050194.010 </t>
  </si>
  <si>
    <t>1102050194.012</t>
  </si>
  <si>
    <t>1102050194.998</t>
  </si>
  <si>
    <t>ลูกหนี้ - ค่ารักษาพยาบาลสิทธิหลักประกันสุขภาพถ้วนหน้า</t>
  </si>
  <si>
    <t>1102050194.006</t>
  </si>
  <si>
    <t>ลูกหนี้ - ค่ารักษาพยาบาลสิทธิประกันสังคม</t>
  </si>
  <si>
    <t>ลูกหนี้ - ค่ารักษาพยาบาลสิทธิ พ.ร.บ. รถ</t>
  </si>
  <si>
    <t>ลูกหนี้ - ค่ารักษาพยาบาลสิทธิเบิกตรงต้นสังกัดกรมบัญชีกลาง</t>
  </si>
  <si>
    <t>ลูกหนี้ - ค่ารักษาพยาบาลสิทธิเบิกตรงต้นสังกัดองค์กรปกครองส่วนท้องถิ่น</t>
  </si>
  <si>
    <t>ลูกหนี้ - ค่ารักษาพยาบาลสิทธิเบิกตรงต้นสังกัดกรุงเทพมหานคร</t>
  </si>
  <si>
    <t>ลูกหนี้ - ค่ารักษาพยาบาลสิทธิเบิกตรงต้นสังกัดเมืองพัทยา</t>
  </si>
  <si>
    <t>ลูกหนี้ - ค่ารักษาพยาบาลอื่น</t>
  </si>
  <si>
    <t>1102050123.001</t>
  </si>
  <si>
    <t>1102050123.006</t>
  </si>
  <si>
    <t>1102050123.007</t>
  </si>
  <si>
    <t>1102050123.008</t>
  </si>
  <si>
    <t>1102050123.009</t>
  </si>
  <si>
    <t>1102050123.010</t>
  </si>
  <si>
    <t>1102050123.011</t>
  </si>
  <si>
    <t>1102050123.012</t>
  </si>
  <si>
    <t>1102050123.998</t>
  </si>
  <si>
    <t>ค่าเผื่อหนี้สงสัยจะสูญ - ลูกหนี้ค่าสินค้าและบริการ</t>
  </si>
  <si>
    <t>ค่าเผื่อหนี้สงสัยจะสูญ - ลูกหนี้ค่ารักษาพยาบาลสิทธิหลักประกันสุขภาพถ้วนหน้า</t>
  </si>
  <si>
    <t>ค่าเผื่อหนี้สงสัยจะสูญ - ลูกหนี้ค่ารักษาพยาบาลสิทธิประกันสังคม</t>
  </si>
  <si>
    <t>ค่าเผื่อหนี้สงสัยจะสูญ - ลูกหนี้ค่ารักษาพยาบาลสิทธิ พ.ร.บ. รถ</t>
  </si>
  <si>
    <t>ค่าเผื่อหนี้สงสัยจะสูญ - ลูกหนี้ค่ารักษาพยาบาลสิทธิเบิกตรงต้นสังกัดกรมบัญชีกลาง</t>
  </si>
  <si>
    <t>ค่าเผื่อหนี้สงสัยจะสูญ - ลูกหนี้ค่ารักษาพยาบาลสิทธิเบิกตรงต้นสังกัดองค์กรปกครองส่วนท้องถิ่น</t>
  </si>
  <si>
    <t>ค่าเผื่อหนี้สงสัยจะสูญ - ลูกหนี้ค่ารักษาพยาบาลสิทธิเบิกตรงต้นสังกัดกรุงเทพมหานคร</t>
  </si>
  <si>
    <t>ค่าเผื่อหนี้สงสัยจะสูญ - ลูกหนี้ค่ารักษาพยาบาลสิทธิเบิกตรงต้นสังกัดเมืองพัทยา</t>
  </si>
  <si>
    <t>ค่าเผื่อหนี้สงสัยจะสูญ - ลูกหนี้ค่ารักษาพยาบาลอื่น</t>
  </si>
  <si>
    <t xml:space="preserve">1102050194.001 </t>
  </si>
  <si>
    <t>1102050194.002</t>
  </si>
  <si>
    <t>1102050194.003</t>
  </si>
  <si>
    <t>1102050194.004</t>
  </si>
  <si>
    <t>ลูกหนี้-ภาษีโรงเรือนและที่ดิน</t>
  </si>
  <si>
    <t>ลูกหนี้-ภาษีบำรุงท้องที่</t>
  </si>
  <si>
    <t>ลูกหนี้-ภาษีป้าย</t>
  </si>
  <si>
    <t>ลูกหนี้-ภาษีที่ดินและสิ่งปลูกสร้าง</t>
  </si>
  <si>
    <t>1102050123.002</t>
  </si>
  <si>
    <t>1102050123.003</t>
  </si>
  <si>
    <t>1102050123.004</t>
  </si>
  <si>
    <t>1102050123.005</t>
  </si>
  <si>
    <t>ค่าเผื่อหนี้สงสัยจะสูญ - ลูกหนี้ภาษีโรงเรือนและที่ดิน</t>
  </si>
  <si>
    <t>ค่าเผื่อหนี้สงสัยจะสูญ - ลูกหนี้ภาษีบำรุงท้องที่</t>
  </si>
  <si>
    <t>ค่าเผื่อหนี้สงสัยจะสูญ - ลูกหนี้ภาษีป้าย</t>
  </si>
  <si>
    <t>ค่าเผื่อหนี้สงสัยจะสูญ - ลูกหนี้ภาษีที่ดินและสิ่งปลูกสร้าง</t>
  </si>
  <si>
    <t>1102050106.001</t>
  </si>
  <si>
    <t>1102050107.001</t>
  </si>
  <si>
    <t>รายได้ค้างรับ-หน่วยงานภาครัฐ</t>
  </si>
  <si>
    <t>รายได้ค้างรับ-บุคคลภายนอก</t>
  </si>
  <si>
    <t>1102050193.002</t>
  </si>
  <si>
    <t>1102050193.999</t>
  </si>
  <si>
    <t>1102050194.999</t>
  </si>
  <si>
    <t>ลูกหนี้อื่น - กรมสรรพากร</t>
  </si>
  <si>
    <t>ลูกหนี้อื่น-หน่วยงานภาครัฐ</t>
  </si>
  <si>
    <t>ลูกหนี้อื่น-บุคคลภายนอก</t>
  </si>
  <si>
    <t>1201030102.001</t>
  </si>
  <si>
    <t>เงินให้กู้ยืมระยะยาว-เงินทุนโครงการเศรษฐกิจชุมชน</t>
  </si>
  <si>
    <t>เงินให้กู้ยืมระยะยาว-อื่น</t>
  </si>
  <si>
    <t>1201030102.999</t>
  </si>
  <si>
    <t>1203020199.001</t>
  </si>
  <si>
    <t>1203020199.002</t>
  </si>
  <si>
    <t>เงินฝากเงินทุนส่งเสริมกิจการองค์การบริหารส่วนจังหวัด</t>
  </si>
  <si>
    <t>เงินฝากเงินทุนส่งเสริมกิจการเทศบาล</t>
  </si>
  <si>
    <t>1203020199.003</t>
  </si>
  <si>
    <t>1203020199.004</t>
  </si>
  <si>
    <t>1203020199.999</t>
  </si>
  <si>
    <t>เงินทุนส่งเสริมอาชีพ</t>
  </si>
  <si>
    <t>เงินฝากกองทุนอื่น ๆ</t>
  </si>
  <si>
    <t>1204010101.001</t>
  </si>
  <si>
    <t>1204040101.001</t>
  </si>
  <si>
    <t>ที่ดินไม่ระบุรายละเอียด</t>
  </si>
  <si>
    <t>1205010101.001</t>
  </si>
  <si>
    <t>1205020101.001</t>
  </si>
  <si>
    <t>1205030101.001</t>
  </si>
  <si>
    <t>1205030106.001</t>
  </si>
  <si>
    <t>1205040101.001</t>
  </si>
  <si>
    <t>1205060101.001</t>
  </si>
  <si>
    <t>อาคารเพื่อการพักอาศัย</t>
  </si>
  <si>
    <t>อาคารสำนักงาน</t>
  </si>
  <si>
    <t>อาคารเพื่อประโยชน์อื่น</t>
  </si>
  <si>
    <t>ส่วนปรับปรุงอาคาร</t>
  </si>
  <si>
    <t>สิ่งปลูกสร้าง</t>
  </si>
  <si>
    <t>อาคารและสิ่งปลูกสร้างไม่ระบุรายละเอียด</t>
  </si>
  <si>
    <t>1206010101.001</t>
  </si>
  <si>
    <t>ครุภัณฑ์สำนักงาน</t>
  </si>
  <si>
    <t>1206020101.001</t>
  </si>
  <si>
    <t>ครุภัณฑ์ยานพาหนะและขนส่ง</t>
  </si>
  <si>
    <t>1206030101.001</t>
  </si>
  <si>
    <t>ครุภัณฑ์ไฟฟ้าและวิทยุ</t>
  </si>
  <si>
    <t>1206040101.001</t>
  </si>
  <si>
    <t>ครุภัณฑ์โฆษณาและเผยแพร่</t>
  </si>
  <si>
    <t>1206050101.001</t>
  </si>
  <si>
    <t>ครุภัณฑ์การเกษตร</t>
  </si>
  <si>
    <t>1206060101.001</t>
  </si>
  <si>
    <t>ครุภัณฑ์โรงงาน</t>
  </si>
  <si>
    <t>1206070101.001</t>
  </si>
  <si>
    <t>ครุภัณฑ์ก่อสร้าง</t>
  </si>
  <si>
    <t>1206080101.001</t>
  </si>
  <si>
    <t>ครุภัณฑ์สำรวจ</t>
  </si>
  <si>
    <t>1206090101.001</t>
  </si>
  <si>
    <t>ครุภัณฑ์วิทยาศาสตร์และการแพทย์</t>
  </si>
  <si>
    <t>1206100101.001</t>
  </si>
  <si>
    <t>ครุภัณฑ์คอมพิวเตอร์</t>
  </si>
  <si>
    <t>1206110101.001</t>
  </si>
  <si>
    <t>ครุภัณฑ์การศึกษา</t>
  </si>
  <si>
    <t>1206120101.001</t>
  </si>
  <si>
    <t>ครุภัณฑ์งานบ้านงานครัว</t>
  </si>
  <si>
    <t>1206130101.001</t>
  </si>
  <si>
    <t>ครุภัณฑ์กีฬา</t>
  </si>
  <si>
    <t>1206140101.001</t>
  </si>
  <si>
    <t>ครุภัณฑ์ดนตรี</t>
  </si>
  <si>
    <t>1206150101.001</t>
  </si>
  <si>
    <t>ครุภัณฑ์สนาม</t>
  </si>
  <si>
    <t>1206160101.001</t>
  </si>
  <si>
    <t>ครุภัณฑ์อื่น</t>
  </si>
  <si>
    <t>1206180101.001</t>
  </si>
  <si>
    <t>ครุภัณฑ์ไม่ระบุรายละเอียด</t>
  </si>
  <si>
    <t>1206010102.001</t>
  </si>
  <si>
    <t>พักครุภัณฑ์สำนักงาน</t>
  </si>
  <si>
    <t>1206020102.001</t>
  </si>
  <si>
    <t>พักครุภัณฑ์ยานพาหนะและขนส่ง</t>
  </si>
  <si>
    <t>1206030102.001</t>
  </si>
  <si>
    <t>พักครุภัณฑ์ไฟฟ้าและวิทยุ</t>
  </si>
  <si>
    <t>1206040102.001</t>
  </si>
  <si>
    <t>พักครุภัณฑ์โฆษณาและเผยแพร่</t>
  </si>
  <si>
    <t>1206050102.001</t>
  </si>
  <si>
    <t>พักครุภัณฑ์การเกษตร</t>
  </si>
  <si>
    <t>1206060102.001</t>
  </si>
  <si>
    <t>พักครุภัณฑ์โรงงาน</t>
  </si>
  <si>
    <t>1206070102.001</t>
  </si>
  <si>
    <t>พักครุภัณฑ์ก่อสร้าง</t>
  </si>
  <si>
    <t>1206080102.001</t>
  </si>
  <si>
    <t>พักครุภัณฑ์สำรวจ</t>
  </si>
  <si>
    <t>1206090102.001</t>
  </si>
  <si>
    <t>พักครุภัณฑ์วิทยาศาสตร์และการแพทย์</t>
  </si>
  <si>
    <t>1206100102.001</t>
  </si>
  <si>
    <t>พักครุภัณฑ์คอมพิวเตอร์</t>
  </si>
  <si>
    <t>1206110102.001</t>
  </si>
  <si>
    <t>พักครุภัณฑ์การศึกษา</t>
  </si>
  <si>
    <t>1206120102.001</t>
  </si>
  <si>
    <t>พักครุภัณฑ์งานบ้านงานครัว</t>
  </si>
  <si>
    <t>1206130102.001</t>
  </si>
  <si>
    <t>พักครุภัณฑ์กีฬา</t>
  </si>
  <si>
    <t>1206140102.001</t>
  </si>
  <si>
    <t>พักครุภัณฑ์ดนตรี</t>
  </si>
  <si>
    <t>1206150102.001</t>
  </si>
  <si>
    <t>พักครุภัณฑ์สนาม</t>
  </si>
  <si>
    <t>1206160102.001</t>
  </si>
  <si>
    <t>พักครุภัณฑ์อื่น</t>
  </si>
  <si>
    <t>1206010103.001</t>
  </si>
  <si>
    <t>ค่าเสื่อมราคาสะสมครุภัณฑ์สำนักงาน</t>
  </si>
  <si>
    <t>1206020103.001</t>
  </si>
  <si>
    <t>ค่าเสื่อมราคาสะสมครุภัณฑ์ยานพาหนะและขนส่ง</t>
  </si>
  <si>
    <t>1206030103.001</t>
  </si>
  <si>
    <t>ค่าเสื่อมราคาสะสมครุภัณฑ์ไฟฟ้าและวิทยุ</t>
  </si>
  <si>
    <t>1206040103.001</t>
  </si>
  <si>
    <t>ค่าเสื่อมราคาสะสมครุภัณฑ์โฆษณาและเผยแพร่</t>
  </si>
  <si>
    <t>1206050103.001</t>
  </si>
  <si>
    <t>ค่าเสื่อมราคาสะสมครุภัณฑ์การเกษตร</t>
  </si>
  <si>
    <t>1206060103.001</t>
  </si>
  <si>
    <t>ค่าเสื่อมราคาสะสมครุภัณฑ์โรงงาน</t>
  </si>
  <si>
    <t>1206070103.001</t>
  </si>
  <si>
    <t>ค่าเสื่อมราคาสะสมครุภัณฑ์ก่อสร้าง</t>
  </si>
  <si>
    <t>1206080103.001</t>
  </si>
  <si>
    <t>ค่าเสื่อมราคาสะสมครุภัณฑ์สำรวจ</t>
  </si>
  <si>
    <t>1206090103.001</t>
  </si>
  <si>
    <t>ค่าเสื่อมราคาสะสมครุภัณฑ์วิทยาศาสตร์และการแพทย์</t>
  </si>
  <si>
    <t>1206100103.001</t>
  </si>
  <si>
    <t>ค่าเสื่อมราคาสะสมครุภัณฑ์คอมพิวเตอร์</t>
  </si>
  <si>
    <t>1206110103.001</t>
  </si>
  <si>
    <t>ค่าเสื่อมราคาสะสมครุภัณฑ์การศึกษา</t>
  </si>
  <si>
    <t>1206120103.001</t>
  </si>
  <si>
    <t>ค่าเสื่อมราคาสะสมครุภัณฑ์งานบ้านงานครัว</t>
  </si>
  <si>
    <t>1206130103.001</t>
  </si>
  <si>
    <t>ค่าเสื่อมราคาสะสมครุภัณฑ์กีฬา</t>
  </si>
  <si>
    <t>1206140103.001</t>
  </si>
  <si>
    <t>ค่าเสื่อมราคาสะสมครุภัณฑ์ดนตรี</t>
  </si>
  <si>
    <t>1206150103.001</t>
  </si>
  <si>
    <t>ค่าเสื่อมราคาสะสมครุภัณฑ์สนาม</t>
  </si>
  <si>
    <t>1206160103.001</t>
  </si>
  <si>
    <t>ค่าเสื่อมราคาสะสมครุภัณฑ์อื่น</t>
  </si>
  <si>
    <t>1206180102.001</t>
  </si>
  <si>
    <t>ค่าเสื่อมราคาสะสมครุภัณฑ์ไม่ระบุรายละเอียด</t>
  </si>
  <si>
    <t>1204010103.001</t>
  </si>
  <si>
    <t>ที่ดิน - ภายใต้สัญญาเช่าการเงิน</t>
  </si>
  <si>
    <t>1205030104.001</t>
  </si>
  <si>
    <t>อาคาร - ภายใต้สัญญาเช่าการเงิน</t>
  </si>
  <si>
    <t>1205040104.001</t>
  </si>
  <si>
    <t>สิ่งปลูกสร้าง - ภายใต้สัญญาเช่าการเงิน</t>
  </si>
  <si>
    <t>1206160104.001</t>
  </si>
  <si>
    <t>ครุภัณฑ์ - ภายใต้สัญญาเช่าการเงิน</t>
  </si>
  <si>
    <t>1205030105.001</t>
  </si>
  <si>
    <t>ค่าเสื่อมราคาสะสมอาคาร - ภายใต้สัญญาเช่าการเงิน</t>
  </si>
  <si>
    <t>1205040105.001</t>
  </si>
  <si>
    <t>ค่าเสื่อมราคาสะสม - สิ่งปลูกสร้างภายใต้สัญญาเช่าการเงิน</t>
  </si>
  <si>
    <t>1206160105.001</t>
  </si>
  <si>
    <t>ค่าเสื่อมราคาสะสม - ครุภัณฑ์ภายใต้สัญญาเช่าการเงิน</t>
  </si>
  <si>
    <t>1209010101.001</t>
  </si>
  <si>
    <t>1209010102.001</t>
  </si>
  <si>
    <t>พักโปรแกรมคอมพิวเตอร์</t>
  </si>
  <si>
    <t>1209010103.001</t>
  </si>
  <si>
    <t>ค่าตัดจำหน่ายสะสมโปรแกรมคอมพิวเตอร์</t>
  </si>
  <si>
    <t>1209020101.001</t>
  </si>
  <si>
    <t>สินทรัพย์ไม่มีตัวตนอื่น</t>
  </si>
  <si>
    <t>1209040101.001</t>
  </si>
  <si>
    <t>สินทรัพย์ไม่มีตัวตนไม่ระบุรายละเอียด</t>
  </si>
  <si>
    <t>1209020102.001</t>
  </si>
  <si>
    <t>พักสินทรัพย์ไม่มีตัวตนอื่น</t>
  </si>
  <si>
    <t>1209020103.001</t>
  </si>
  <si>
    <t>ค่าตัดจำหน่ายสะสมสินทรัพย์ไม่มีตัวตนอื่น</t>
  </si>
  <si>
    <t>1209040102.001</t>
  </si>
  <si>
    <t>ค่าตัดจำหน่ายสะสมสินทรัพย์ไม่มีตัวตนไม่ระบุรายละเอียด</t>
  </si>
  <si>
    <t>1209010104.001</t>
  </si>
  <si>
    <t>โปรแกรมคอมพิวเตอร์ - ภายใต้สัญญาเช่าการเงิน</t>
  </si>
  <si>
    <t>1209020104.001</t>
  </si>
  <si>
    <t>สินทรัพย์ไม่มีตัวตนอื่น - ภายใต้สัญญาเช่าการเงิน</t>
  </si>
  <si>
    <t>1209010105.001</t>
  </si>
  <si>
    <t>ค่าตัดจำหน่ายสะสมโปรแกรมคอมพิวเตอร์ - ภายใต้สัญญาเช่าการเงิน</t>
  </si>
  <si>
    <t>1209020105.001</t>
  </si>
  <si>
    <t>ค่าตัดจำหน่ายสะสมสินทรัพย์ไม่มีตัวตนอื่น- ภายใต้สัญญาเช่าการเงิน</t>
  </si>
  <si>
    <t>2101010101.001</t>
  </si>
  <si>
    <t>เจ้าหนี้การค้า - หน่วยงานภาครัฐ</t>
  </si>
  <si>
    <t>2101010102.001</t>
  </si>
  <si>
    <t>เจ้าหนี้การค้า - บุคคลภายนอก</t>
  </si>
  <si>
    <t>2101020198.001</t>
  </si>
  <si>
    <t>เจ้าหนี้อื่น - กรมสรรพากร</t>
  </si>
  <si>
    <t>2101020198.999</t>
  </si>
  <si>
    <t>เจ้าหนี้อื่น - หน่วยงานภาครัฐ</t>
  </si>
  <si>
    <t>2101020199.999</t>
  </si>
  <si>
    <t>เจ้าหนี้อื่น - บุคคลภายนอก</t>
  </si>
  <si>
    <t>2101020198.002</t>
  </si>
  <si>
    <t>เจ้าหนี้อื่นชดใช้ค่าเสียหายระยะสั้น – หน่วยงานภาครัฐ</t>
  </si>
  <si>
    <t>2101020199.004</t>
  </si>
  <si>
    <t xml:space="preserve">เจ้าหนี้อื่นชดใช้ค่าเสียหายระยะสั้น – บุคคลภายนอก </t>
  </si>
  <si>
    <t>2101020199.002</t>
  </si>
  <si>
    <t>เจ้าหนี้ค่ารักษาพยาบาล-ประกันสุขภาพถ้วนหน้า</t>
  </si>
  <si>
    <t>2101020199.003</t>
  </si>
  <si>
    <t>เจ้าหนี้ค่ารักษาพยาบาล-ประกันสังคม</t>
  </si>
  <si>
    <t>2102040103.001</t>
  </si>
  <si>
    <t>ภาษีหัก ณ ที่จ่ายรอนำส่ง - ภาษีเงินได้บุคคลธรรมดา</t>
  </si>
  <si>
    <t>2102040104.001</t>
  </si>
  <si>
    <t>ภาษีหัก ณ ที่จ่ายรอนำส่ง - ภาษีเงินได้บุคคลธรรมดา ภ.ง.ด.1</t>
  </si>
  <si>
    <t>2102040105.001</t>
  </si>
  <si>
    <t>ภาษีหัก ณ ที่จ่ายรอนำส่ง - ภาษีเงินได้นิติบุคคลจากหน่วยงานภาครัฐ</t>
  </si>
  <si>
    <t>2102040106.001</t>
  </si>
  <si>
    <t>ภาษีหัก ณ ที่จ่ายรอนำส่ง - ภาษีเงินได้นิติบุคคลจากบุคคลภายนอก</t>
  </si>
  <si>
    <t>2102040198.001</t>
  </si>
  <si>
    <t>ค่าใช้จ่ายค้างจ่ายอื่น - หน่วยงานภาครัฐ</t>
  </si>
  <si>
    <t>2102040199.999</t>
  </si>
  <si>
    <t>ค่าใช้จ่ายค้างจ่ายอื่น - บุคคลภายนอก</t>
  </si>
  <si>
    <t>2110010202.001</t>
  </si>
  <si>
    <t>เงินกู้ธนาคารกรุงไทย - ระยะสั้น</t>
  </si>
  <si>
    <t>2110010202.002</t>
  </si>
  <si>
    <t>เงินกู้ธนาคารออมสิน - ระยะสั้น</t>
  </si>
  <si>
    <t>2110010202.003</t>
  </si>
  <si>
    <t>เงินกู้ธนาคารเพื่อการเกษตรและสหกรณ์การเกษตร - ระยะสั้น</t>
  </si>
  <si>
    <t>2110010202.998</t>
  </si>
  <si>
    <t>เงินกู้สถาบันการเงินอื่น ๆ - ระยะสั้น</t>
  </si>
  <si>
    <t>2110010202.004</t>
  </si>
  <si>
    <t>เงินกู้เงินทุนส่งเสริมกิจการองค์การบริหารส่วนจังหวัด - ระยะสั้น</t>
  </si>
  <si>
    <t>2110010202.005</t>
  </si>
  <si>
    <t>เงินกู้เงินทุนส่งเสริมกิจการเทศบาล - ระยะสั้น</t>
  </si>
  <si>
    <t>2110010202.006</t>
  </si>
  <si>
    <t>เงินกู้กองทุนพัฒนาเมืองในภูมิภาค - ระยะสั้น</t>
  </si>
  <si>
    <t>2110010202.999</t>
  </si>
  <si>
    <t>เงินกู้กองทุนอื่น ๆ - ระยะสั้น</t>
  </si>
  <si>
    <t>2111020199.008</t>
  </si>
  <si>
    <t>เงินรับฝากค่าใช้จ่ายในการจัดเก็บภาษีบำรุงท้องที่ 5%</t>
  </si>
  <si>
    <t>2111020199.009</t>
  </si>
  <si>
    <t>เงินรับฝากส่วนลดในการจัดเก็บภาษีบำรุงท้องที่ 6%</t>
  </si>
  <si>
    <t>2111020199.001</t>
  </si>
  <si>
    <t>เงินรับฝาก ก.บ.ท.</t>
  </si>
  <si>
    <t>2111020199.002</t>
  </si>
  <si>
    <t>เงินรับฝาก กบข.</t>
  </si>
  <si>
    <t>2111020199.003</t>
  </si>
  <si>
    <t>เงินรับฝาก กสจ.</t>
  </si>
  <si>
    <t>2111020199.004</t>
  </si>
  <si>
    <t>เงินรับฝากประกันสังคม</t>
  </si>
  <si>
    <t>2111020199.005</t>
  </si>
  <si>
    <t>เงินรับฝากค่าใช้จ่ายอื่น</t>
  </si>
  <si>
    <t>2111020199.010</t>
  </si>
  <si>
    <t>เงินรับฝากกองทุนหลักประกันสุขภาพถ้วนหน้ารอจัดสรร</t>
  </si>
  <si>
    <t>2111020199.011</t>
  </si>
  <si>
    <t>เงินรับฝากกองทุนประกันสังคมรอจัดสรร</t>
  </si>
  <si>
    <t>2111020199.999</t>
  </si>
  <si>
    <t>เงินรับฝากอื่น - ระยะสั้น</t>
  </si>
  <si>
    <t>2112010199.001</t>
  </si>
  <si>
    <t>เงินประกันการเสนอราคา - ระยะสั้น</t>
  </si>
  <si>
    <t>2112010199.002</t>
  </si>
  <si>
    <t>เงินประกันสัญญาเช่าทรัพย์สิน - ระยะสั้น</t>
  </si>
  <si>
    <t>2112010199.003</t>
  </si>
  <si>
    <t>เงินประกันสัญญาเช่าอื่น ๆ - ระยะสั้น</t>
  </si>
  <si>
    <t>2112010199.999</t>
  </si>
  <si>
    <t>เงินประกันอื่น - ระยะสั้น</t>
  </si>
  <si>
    <t>2110010202.007</t>
  </si>
  <si>
    <t>ส่วนของเงินกู้ระยะยาวที่ถึงกำหนดชำระภายใน 1 ปี - ธนาคารกรุงไทย</t>
  </si>
  <si>
    <t>2110010202.008</t>
  </si>
  <si>
    <t>ส่วนของเงินกู้ระยะยาวที่ถึงกำหนดชำระภายใน 1 ปี - ธนาคารออมสิน</t>
  </si>
  <si>
    <t>2110010202.009</t>
  </si>
  <si>
    <t>ส่วนของเงินกู้ระยะยาวที่ถึงกำหนดชำระภายใน 1 ปี - ธนาคารเพื่อการเกษตรและสหกรณ์การเกษตร</t>
  </si>
  <si>
    <t>2110010202.010</t>
  </si>
  <si>
    <t>ส่วนของเงินกู้ระยะยาวที่ถึงกำหนดชำระภายใน 1 ปี - เงินทุนส่งเสริมกิจการองค์การบริหารส่วนจังหวัด</t>
  </si>
  <si>
    <t>2110010202.011</t>
  </si>
  <si>
    <t>ส่วนของเงินกู้ระยะยาวที่ถึงกำหนดชำระภายใน 1 ปี - เงินทุนส่งเสริมกิจการเทศบาล</t>
  </si>
  <si>
    <t xml:space="preserve">2110010202.012 </t>
  </si>
  <si>
    <t>ส่วนของเงินกู้ระยะยาวที่ถึงกำหนดชำระภายใน 1 ปี - กองทุนพัฒนาเมืองในภูมิภาค</t>
  </si>
  <si>
    <t>2110010202.996</t>
  </si>
  <si>
    <t>ส่วนของเงินกู้ระยะยาวที่ถึงกำหนดชำระภายใน 1 ปี - สถาบันการเงินอื่น ๆ</t>
  </si>
  <si>
    <t>2110010202.997</t>
  </si>
  <si>
    <t>ส่วนของเงินกู้ระยะยาวที่ถึงกำหนดชำระภายใน 1 ปี - กองทุนอื่น ๆ</t>
  </si>
  <si>
    <t>2206010202.001</t>
  </si>
  <si>
    <t>เงินกู้ธนาคารกรุงไทย - ระยะยาว</t>
  </si>
  <si>
    <t>2206010202.002</t>
  </si>
  <si>
    <t>เงินกู้ธนาคารออมสิน - ระยะยาว</t>
  </si>
  <si>
    <t>2206010202.003</t>
  </si>
  <si>
    <t>เงินกู้ธนาคารเพื่อการเกษตรและสหกรณ์การเกษตร - ระยะยาว</t>
  </si>
  <si>
    <t>2206010202.998</t>
  </si>
  <si>
    <t>เงินกู้สถาบันการเงินอื่น ๆ - ระยะยาว</t>
  </si>
  <si>
    <t>2206010202.004</t>
  </si>
  <si>
    <t>เงินกู้เงินทุนส่งเสริมกิจการองค์การบริหารส่วนจังหวัด - ระยะยาว</t>
  </si>
  <si>
    <t>2206010202.005</t>
  </si>
  <si>
    <t>เงินกู้เงินทุนส่งเสริมกิจการเทศบาล - ระยะยาว</t>
  </si>
  <si>
    <t>2206010202.006</t>
  </si>
  <si>
    <t>เงินกู้กองทุนพัฒนาเมืองในภูมิภาค - ระยะยาว</t>
  </si>
  <si>
    <t>2206010202.999</t>
  </si>
  <si>
    <t>เงินกู้กองทุนอื่น ๆ - ระยะยาว</t>
  </si>
  <si>
    <t>2208010103.001</t>
  </si>
  <si>
    <t>เงินประกันสัญญาเช่าทรัพย์สิน - ระยะยาว</t>
  </si>
  <si>
    <t>2208010103.002</t>
  </si>
  <si>
    <t>เงินประกันสัญญาเช่าอื่น ๆ - ระยะยาว</t>
  </si>
  <si>
    <t>2208010103.999</t>
  </si>
  <si>
    <t>เงินประกันอื่น - ระยะยาว</t>
  </si>
  <si>
    <t>2213010199.001</t>
  </si>
  <si>
    <t>เจ้าหนี้อื่นชดใช้ค่าเสียหายระยะยาว – หน่วยงานภาครัฐ</t>
  </si>
  <si>
    <t>2213010199.002</t>
  </si>
  <si>
    <t xml:space="preserve">เจ้าหนี้อื่นชดใช้ค่าเสียหายระยะยาว – บุคคลภายนอก </t>
  </si>
  <si>
    <t>รายได้เงินอุดหนุนเพื่อเป็นเงินรางวัลสำหรับองค์กรปกครองส่วนท้องถิ่น
ที่มีการบริหารจัดการที่ดี</t>
  </si>
  <si>
    <t>5101010101.001</t>
  </si>
  <si>
    <t>เงินเดือน</t>
  </si>
  <si>
    <t>5101010109.001</t>
  </si>
  <si>
    <t>เงินตอบแทนพิเศษของผู้ได้รับเงินเต็มขั้น</t>
  </si>
  <si>
    <t>5101030205.001</t>
  </si>
  <si>
    <t>เงินช่วยค่ารักษาพยาบาลประเภทผู้ป่วยนอก - รพ.รัฐ สำหรับผู้มีสิทธิตามฎหมายยกเว้นผู้รับเบี้ยหวัด/บำนาญ</t>
  </si>
  <si>
    <t>5101030206.001</t>
  </si>
  <si>
    <t>เงินช่วยค่ารักษาพยาบาลประเภทผู้ป่วยใน - รพ.รัฐ สำหรับผู้มีสิทธิตามกฎหมาย ยกเว้นผู้รับเบี้ยหวัด/บำนาญ</t>
  </si>
  <si>
    <t>5101030207.001</t>
  </si>
  <si>
    <t>เงินช่วยค่ารักษาพยาบาลประเภทผู้ป่วยนอก - รพ.เอกชน สำหรับผู้มีสิทธิตามกฎหมาย ยกเว้นผู้รับเบี้ยหวัด/บำนาญ</t>
  </si>
  <si>
    <t>5101030208.001</t>
  </si>
  <si>
    <t>เงินช่วยค่ารักษาพยาบาลประเภทผู้ป่วยใน - รพ.เอกชน สำหรับผู้มีสิทธิตามกฎหมาย ยกเว้นผู้รับเบี้ยหวัด/บำนาญ</t>
  </si>
  <si>
    <t>5101030211.001</t>
  </si>
  <si>
    <t>เงินช่วยเหลือค่ารักษาพยาบาลตามกฎหมายสงเคราะห์ข้าราชการ</t>
  </si>
  <si>
    <t>5101020109.001</t>
  </si>
  <si>
    <t>ค่าเบี้ยประกันสุขภาพ</t>
  </si>
  <si>
    <t>5101020110.001</t>
  </si>
  <si>
    <t>ค่าเบี้ยประกันชีวิต</t>
  </si>
  <si>
    <t>5101020199.999</t>
  </si>
  <si>
    <t>5101010199.999</t>
  </si>
  <si>
    <t>เงินเดือนและค่าจ้างอื่น</t>
  </si>
  <si>
    <t>5101040102.001</t>
  </si>
  <si>
    <t>บำนาญปกติ</t>
  </si>
  <si>
    <t>5101040118.001</t>
  </si>
  <si>
    <t>เงินบำนาญตกทอด</t>
  </si>
  <si>
    <t>5101040204.001</t>
  </si>
  <si>
    <t>เงินช่วยค่ารักษาพยาบาลประเภทผู้ป่วยนอก - รพ.รัฐ สำหรับผู้รับเบี้ยหวัด/บำนาญตามกฎหมาย</t>
  </si>
  <si>
    <t>5101040205.001</t>
  </si>
  <si>
    <t>เงินช่วยค่ารักษาพยาบาลประเภทผู้ป่วยใน- รพ.รัฐ สำหรับผู้รับเบี้ยหวัด/บำนาญตามกฎหมาย</t>
  </si>
  <si>
    <t>5101040206.001</t>
  </si>
  <si>
    <t>เงินช่วยค่ารักษาพยาบาลประเภทผู้ป่วยนอก - รพ.เอกชน สำหรับผู้รับเบี้ยหวัด/บำนาญตามกฎหมาย</t>
  </si>
  <si>
    <t>5101040207.001</t>
  </si>
  <si>
    <t>เงินช่วยค่ารักษาพยาบาลประเภทผู้ป่วยใน - รพ.เอกชน สำหรับผู้รับเบี้ยหวัด/บำนาญ ตามกฎหมาย</t>
  </si>
  <si>
    <t>5104040101.001</t>
  </si>
  <si>
    <t>5104040103.001</t>
  </si>
  <si>
    <t>เงินประจำตำแหน่งพิเศษและเงินเพิ่ม</t>
  </si>
  <si>
    <t>5102010199.001</t>
  </si>
  <si>
    <t>ค่าใช้จ่ายด้านการฝึกอบรม - ในประเทศ</t>
  </si>
  <si>
    <t>5102020199.001</t>
  </si>
  <si>
    <t>ค่าใช้จ่ายด้านการฝึกอบรม - ต่างประเทศ</t>
  </si>
  <si>
    <t>5102030199.001</t>
  </si>
  <si>
    <t>ค่าใช้จ่ายด้านการฝึกอบรม - บุคคลภายนอก</t>
  </si>
  <si>
    <t>5103010199.001</t>
  </si>
  <si>
    <t>ค่าใช้จ่ายเดินทางไปราชการ - ในประเทศ</t>
  </si>
  <si>
    <t>5103010102.001</t>
  </si>
  <si>
    <t>ค่าเบี้ยเลี้ยง</t>
  </si>
  <si>
    <t>5103010103.001</t>
  </si>
  <si>
    <t>ค่าที่พัก</t>
  </si>
  <si>
    <t>5103020199.001</t>
  </si>
  <si>
    <t>ค่าใช้จ่ายเดินไปราชการ - ต่างประเทศ</t>
  </si>
  <si>
    <t>5103020102.001</t>
  </si>
  <si>
    <t>5103020103.001</t>
  </si>
  <si>
    <t>5104010107.001</t>
  </si>
  <si>
    <t>5104010107.002</t>
  </si>
  <si>
    <t>ค่าใช้จ่ายในการปรับปรุงภูมิทัศน์</t>
  </si>
  <si>
    <t xml:space="preserve">5104010107.003 </t>
  </si>
  <si>
    <t>ค่าใช้จ่ายในการปรับปรุงอสังหาริมทรัพย์ต่ำกว่าเกณฑ์</t>
  </si>
  <si>
    <t>5104010112.001</t>
  </si>
  <si>
    <t>ค่าจ้างเหมาบริการ - บุคคลภายนอก</t>
  </si>
  <si>
    <t>5104010113.001</t>
  </si>
  <si>
    <t>ค่าจ้างเหมาบริการ - หน่วยงานภาครัฐ</t>
  </si>
  <si>
    <t>5104010114.001</t>
  </si>
  <si>
    <t>ค่าธรรมเนียมทางกฎหมาย</t>
  </si>
  <si>
    <t>5104010115.001</t>
  </si>
  <si>
    <t>5104030209.001</t>
  </si>
  <si>
    <t>ค่าเช่าอสังหาริมทรัพย์ - หน่วยงานภาครัฐ</t>
  </si>
  <si>
    <t>5104030210.001</t>
  </si>
  <si>
    <t>ค่าเช่าอสังหาริมทรัพย์ - บุคคลภายนอก</t>
  </si>
  <si>
    <t>5104030211.001</t>
  </si>
  <si>
    <t>ค่าเช่าเบ็ดเตล็ด - หน่วยงานภาครัฐ</t>
  </si>
  <si>
    <t>5104030212.001</t>
  </si>
  <si>
    <t>ค่าเช่าเบ็ดเตล็ด - บุคคลภายนอก</t>
  </si>
  <si>
    <t xml:space="preserve">5104030215.001 </t>
  </si>
  <si>
    <t>ค่าวิจัยและพัฒนา - หน่วยงานภาครัฐ</t>
  </si>
  <si>
    <t>5104030216.001</t>
  </si>
  <si>
    <t>ค่าวิจัยและพัฒนา - บุคคลภายนอก</t>
  </si>
  <si>
    <t>5104030203.001</t>
  </si>
  <si>
    <t>ค่าเบี้ยประกันภัย</t>
  </si>
  <si>
    <t>5104030208.001</t>
  </si>
  <si>
    <t>ค่ารับรองและพิธีการ</t>
  </si>
  <si>
    <t>5104030213.001</t>
  </si>
  <si>
    <t>ค่าตรวจสอบบัญชี - สำนักงานการตรวจเงินแผ่นดิน</t>
  </si>
  <si>
    <t>5104030214.001</t>
  </si>
  <si>
    <t>ค่าตรวจสอบบัญชี - ผู้ตรวจสอบอื่น</t>
  </si>
  <si>
    <t>5104030217.001</t>
  </si>
  <si>
    <t>เงินชดเชยค่างานสิ่งก่อสร้าง</t>
  </si>
  <si>
    <t>5104030220.001</t>
  </si>
  <si>
    <t>ชดใช้ค่าเสียหาย</t>
  </si>
  <si>
    <t>5104030299.001</t>
  </si>
  <si>
    <t>ค่าใช้สอยอื่น ๆ</t>
  </si>
  <si>
    <t>5105010101.001</t>
  </si>
  <si>
    <t>ค่าเสื่อมราคา - อาคารเพื่อการพักอาศัย</t>
  </si>
  <si>
    <t>5105010103.001</t>
  </si>
  <si>
    <t>ค่าเสื่อมราคา - อาคารสำนักงาน</t>
  </si>
  <si>
    <t>5105010105.001</t>
  </si>
  <si>
    <t>ค่าเสื่อมราคา - อาคารเพื่อประโยชน์อื่น</t>
  </si>
  <si>
    <t>5105010106.001</t>
  </si>
  <si>
    <t>ค่าเสื่อมราคา - อาคารภายใต้สัญญาเช่าการเงิน</t>
  </si>
  <si>
    <t>5105010107.001</t>
  </si>
  <si>
    <t>ค่าเสื่อมราคา - สิ่งปลูกสร้าง</t>
  </si>
  <si>
    <t>5105010108.001</t>
  </si>
  <si>
    <t>ค่าเสื่อมราคา - สิ่งปลูกสร้างภายใต้สัญญาเช่าการเงิน</t>
  </si>
  <si>
    <t>5105010158.001</t>
  </si>
  <si>
    <t>ค่าเสื่อมราคา - ส่วนปรับปรุงอาคาร</t>
  </si>
  <si>
    <t>5105010194.001</t>
  </si>
  <si>
    <t>ค่าเสื่อมราคา - อาคารและสิ่งปลูกสร้างไม่ระบุรายละเอียด</t>
  </si>
  <si>
    <t>5105010109.001</t>
  </si>
  <si>
    <t>ค่าเสื่อมราคา - ครุภัณฑ์สำนักงาน</t>
  </si>
  <si>
    <t>5105010111.001</t>
  </si>
  <si>
    <t>ค่าเสื่อมราคา - ยานพาหนะและขนส่ง</t>
  </si>
  <si>
    <t>5105010113.001</t>
  </si>
  <si>
    <t>ค่าเสื่อมราคา - ครุภัณฑ์ไฟฟ้าและวิทยุ</t>
  </si>
  <si>
    <t>5105010115.001</t>
  </si>
  <si>
    <t>ค่าเสื่อมราคา - ครุภัณฑ์โฆษณาและเผยแพร่</t>
  </si>
  <si>
    <t>5105010117.001</t>
  </si>
  <si>
    <t>ค่าเสื่อมราคา - ครุภัณฑ์การเกษตร</t>
  </si>
  <si>
    <t>5105010119.001</t>
  </si>
  <si>
    <t>ค่าเสื่อมราคา - ครุภัณฑ์โรงงาน</t>
  </si>
  <si>
    <t>5105010121.001</t>
  </si>
  <si>
    <t>ค่าเสื่อมราคา - ครุภัณฑ์ก่อสร้าง</t>
  </si>
  <si>
    <t>5105010123.001</t>
  </si>
  <si>
    <t>ค่าเสื่อมราคา - ครุภัณฑ์สำรวจ</t>
  </si>
  <si>
    <t>5105010125.001</t>
  </si>
  <si>
    <t>ค่าเสื่อมราคา - ครุภัณฑ์วิทยาศาสตร์และการแพทย์</t>
  </si>
  <si>
    <t>5105010127.001</t>
  </si>
  <si>
    <t>ค่าเสื่อมราคา - ครุภัณฑ์คอมพิวเตอร์</t>
  </si>
  <si>
    <t>5105010129.001</t>
  </si>
  <si>
    <t>ค่าเสื่อมราคา - ครุภัณฑ์การศึกษา</t>
  </si>
  <si>
    <t>5105010131.001</t>
  </si>
  <si>
    <t>ค่าเสื่อมราคา - ครุภัณฑ์งานบ้านงานครัว</t>
  </si>
  <si>
    <t>5105010133.001</t>
  </si>
  <si>
    <t>ค่าเสื่อมราคา - ครุภัณฑ์กีฬา</t>
  </si>
  <si>
    <t>5105010135.001</t>
  </si>
  <si>
    <t>ค่าเสื่อมราคา - ครุภัณฑ์ดนตรี</t>
  </si>
  <si>
    <t>5105010137.001</t>
  </si>
  <si>
    <t>ค่าเสื่อมราคา - ครุภัณฑ์สนาม</t>
  </si>
  <si>
    <t>5105010139.001</t>
  </si>
  <si>
    <t>ค่าเสื่อมราคา - ครุภัณฑ์อื่น</t>
  </si>
  <si>
    <t>5105010140.001</t>
  </si>
  <si>
    <t>ค่าเสื่อมราคา - ครุภัณฑ์ภายใต้สัญญาเช่าการเงิน</t>
  </si>
  <si>
    <t>5105010195.001</t>
  </si>
  <si>
    <t>ค่าเสื่อมราคา - ครุภัณฑ์ไม่ระบุรายละเอียด</t>
  </si>
  <si>
    <t>5105010143.001</t>
  </si>
  <si>
    <t>ค่าเสื่อมราคา - ถนน</t>
  </si>
  <si>
    <t>5105010144.001</t>
  </si>
  <si>
    <t>ค่าเสื่อมราคา - สะพาน</t>
  </si>
  <si>
    <t>5105010145.001</t>
  </si>
  <si>
    <t>ค่าเสื่อมราคา - เขื่อน</t>
  </si>
  <si>
    <t>5105010146.001</t>
  </si>
  <si>
    <t>ค่าเสื่อมราคา - อ่างเก็บน้ำ</t>
  </si>
  <si>
    <t>5105010147.001</t>
  </si>
  <si>
    <t>ค่าเสื่อมราคา - สินทรัพย์โครงสร้างพื้นฐานอื่น</t>
  </si>
  <si>
    <t>5105010197.001</t>
  </si>
  <si>
    <t>ค่าเสื่อมราคา - สินทรัพย์โครงสร้างพื้นฐานไม่ระบุรายละเอียด</t>
  </si>
  <si>
    <t>5105010148.001</t>
  </si>
  <si>
    <t>ค่าตัดจำหน่าย - โปรแกรมคอมพิวเตอร์</t>
  </si>
  <si>
    <t>5105010149.001</t>
  </si>
  <si>
    <t>ค่าตัดจำหน่าย - สินทรัพย์ไม่มีตัวตนอื่น</t>
  </si>
  <si>
    <t>5105010169.001</t>
  </si>
  <si>
    <t>ค่าตัดจำหน่าย - โปรแกรมคอมพิวเตอร์ภายใต้สัญญาเช่าการเงิน</t>
  </si>
  <si>
    <t>5105010170.001</t>
  </si>
  <si>
    <t>ค่าตัดจำหน่าย- สินทรัพย์ไม่มีตัวตนอื่นภายใต้สัญญาเช่าการเงิน</t>
  </si>
  <si>
    <t>5105010198.001</t>
  </si>
  <si>
    <t>ค่าตัดจำหน่าย - สินทรัพย์ไม่มีตัวตนไม่ระบุรายละเอียด</t>
  </si>
  <si>
    <t>5107010117.001</t>
  </si>
  <si>
    <t>5107010117.002</t>
  </si>
  <si>
    <t>ค่าใช้จ่ายด้านสาธารณสุขตามอำนาจหน้าที่ขององค์กรปกครองส่วนท้องถิ่น</t>
  </si>
  <si>
    <t>5204010102.001</t>
  </si>
  <si>
    <t>5204010103.001</t>
  </si>
  <si>
    <t>ขาดทุนที่ยังไม่เกิดขึ้นของเงินลงทุนอื่น</t>
  </si>
  <si>
    <t>5211010101.001</t>
  </si>
  <si>
    <t>โอนสินทรัพย์ให้หน่วยงานของรัฐ</t>
  </si>
  <si>
    <t>5211010102.001</t>
  </si>
  <si>
    <t>บริจาคสินทรัพย์ให้หน่วยงานภายนอก</t>
  </si>
  <si>
    <t>5211010102.002</t>
  </si>
  <si>
    <t>บริจาคสินทรัพย์ให้บุคคลภายนอก</t>
  </si>
  <si>
    <t>5212010199.001</t>
  </si>
  <si>
    <t>เงินสมทบกองทุนสวัสดิการชุมชน</t>
  </si>
  <si>
    <t>5212010199.002</t>
  </si>
  <si>
    <t>เงินสมทบกองทุนหลักประกันสุขภาพองค์กรปกครองส่วนท้องถิ่น</t>
  </si>
  <si>
    <t>5212010199.003</t>
  </si>
  <si>
    <t>ค่าใช้จ่ายสำหรับผู้ป่วยยากไร้</t>
  </si>
  <si>
    <t>5212010199.004</t>
  </si>
  <si>
    <t>ค่าอาหารสำหรับสัตว์</t>
  </si>
  <si>
    <t>5212010199.005</t>
  </si>
  <si>
    <t>ค่าบำรุงสมาคมองค์กรปกครองส่วนท้องถิ่น</t>
  </si>
  <si>
    <t>5212010199.006</t>
  </si>
  <si>
    <t>ค่าภาษีที่จ่ายให้องค์กรปกครองส่วนท้องถิ่นตามกฎหมาย</t>
  </si>
  <si>
    <t>5212010199.007</t>
  </si>
  <si>
    <t>ค่าใช้จ่ายฝ่ายอำนวยการ</t>
  </si>
  <si>
    <t>5212010199.999</t>
  </si>
  <si>
    <t>5201010102.001</t>
  </si>
  <si>
    <t>ดอกเบี้ยจ่าย - ในประเทศ (เงินกู้ระยะสั้น)</t>
  </si>
  <si>
    <t>5201020102.001</t>
  </si>
  <si>
    <t>ดอกเบี้ยจ่าย - ในประเทศ (เงินกู้ระยะยาว)</t>
  </si>
  <si>
    <t>ค่าเสื่อมราคาสะสมอาคารเพื่อการพักอาศัย</t>
  </si>
  <si>
    <t>ค่าเสื่อมราคาสะสมอาคารสำนักงาน</t>
  </si>
  <si>
    <t>ค่าเสื่อมราคาสะสมอาคารเพื่อประโยชน์อื่น</t>
  </si>
  <si>
    <t>ค่าเสื่อมราคาสะสมส่วนปรับปรุงอาคาร</t>
  </si>
  <si>
    <t>ค่าเสื่อมราคาสะสมสิ่งปลูกสร้าง</t>
  </si>
  <si>
    <t>ประมาณการหนี้สินอื่น - ระยะสั้น</t>
  </si>
  <si>
    <t>ประมาณการหนี้สินอื่น - ระยะยาว</t>
  </si>
  <si>
    <t>ณ วันที่ 30 กันยายน 2565</t>
  </si>
  <si>
    <t>ปี 2565</t>
  </si>
  <si>
    <t>สำหรับปีสิ้นสุดวันที่ 30 กันยายน 2565</t>
  </si>
  <si>
    <t>สำหรับปี สิ้นสุดวันที่  30 กันยายน 2565</t>
  </si>
  <si>
    <t xml:space="preserve">                              - ให้องค์กรปกครองส่วนท้องถิ่น รายงานเหตุผลและเหตุการณ์ที่ต้องประมาณการหนี้สินที่เกิดขึ้น ณ วันที่ 30 กันยายน 2565 -</t>
  </si>
  <si>
    <t>เงินกู้ยืมระยะยาวคงค้าง  วันที่ 30 กันยายน 2565 แยกตามอายุหนี้ที่จะครบกำหนดชำระเป็นดังนี้</t>
  </si>
  <si>
    <t xml:space="preserve">                           - ให้องค์กรปกครองส่วนท้องถิ่น รายงานเหตุผลและเหตุการณ์ที่ต้องประมาณการหนี้สินที่เกิดขึ้น ณ วันที่ 30 กันยายน 2565 -</t>
  </si>
  <si>
    <t>- ให้องค์กรปกครองส่วนท้องถิ่น รายงานเหตุผลและเหตุการณ์หนี้สินที่อาจจะเกิดขึ้น ณ วันที่ 30 กันยายน 2565 -</t>
  </si>
  <si>
    <t>- ให้องค์กรปกครองส่วนท้องถิ่น จัดทำรายงานละเอียดแสดงข้อมูลการแก้ไขข้อผิดพลาดของงวดก่อน ณ วันที่ 30 กันยายน 2565 -</t>
  </si>
  <si>
    <t xml:space="preserve">             - ให้องค์กรปกครองส่วนท้องถิ่นเปิดเผยเหตุการณ์ที่มีผลกระทบ หรือเหตุการณ์สำคัญที่เกิดขึ้นหลังวันที่ 30 กันยายน 2565 -</t>
  </si>
  <si>
    <t>สำหรับปี สิ้นสุดวันที่ 30 กันยายน 2565</t>
  </si>
  <si>
    <t>ปี 2564</t>
  </si>
  <si>
    <t>เงินกู้ยืมระยะสั้นคงค้าง ณ วันที่ 30 กันยายน 2565 และ 2564 แยกตามประเภทตราสารเป็นดังนี้</t>
  </si>
  <si>
    <t xml:space="preserve">                        ณ วันที่ 30 กันยายน 2565 และ 2564 ชื่อองค์กรปกครองส่วนท้องถิ่นมีหนี้สินที่เกิดจากสัญญาเช่าการเงินซึ่งเป็นการเช่า....(ระบุสินทรัพย์ที่เช่า)..... 
</t>
  </si>
  <si>
    <t xml:space="preserve">            ณ วันที่ 30 กันยายน 2565 และ 2564 ชื่อองค์กรปกครองส่วนท้องถิ่นมีภาระผูกพันตามสัญญาเช่าการเงิน เป็นจำนวนเงินขั้นต่ำที่ต้องจ่าย ดังนี้</t>
  </si>
  <si>
    <t>ณ วันที่ 30 กันยายน 2565 และ 2564 ดังนี้</t>
  </si>
  <si>
    <t>เป็นจำนวนรวม.............................บาท (ปี 2564 เป็นจำนวนรวม..............................บาท)</t>
  </si>
  <si>
    <t xml:space="preserve">ณ วันที่ 30 กันยายน 2565 และ 2564 หน่วยงานมีภาระผูกพันที่เกิดจากสัญญาจัดซื้อจัดจ้างพัสดุและบริการอื่น ๆ </t>
  </si>
  <si>
    <t>1205010103.001</t>
  </si>
  <si>
    <t>1205020103.001</t>
  </si>
  <si>
    <t>1205030103.001</t>
  </si>
  <si>
    <t>1205030108.001</t>
  </si>
  <si>
    <t>1205040103.001</t>
  </si>
  <si>
    <t>1205060102.001</t>
  </si>
  <si>
    <t>ค่าเสื่อมราคาสะสมอาคารและสิ่งปลูกสร้างไม่ระบุรายละเอียด</t>
  </si>
  <si>
    <t>หนี้ถึงกำหนดจ่าย
ภายใน 1 ปี</t>
  </si>
  <si>
    <t xml:space="preserve">       รายได้จากงบบุคลากร</t>
  </si>
  <si>
    <t xml:space="preserve">                 - ภาระผูกพันตามสัญญาเช่าดำเนินงาน</t>
  </si>
  <si>
    <t xml:space="preserve">                  - ภาระผูกพันตามสัญญาจ้างเหมาบริการ</t>
  </si>
  <si>
    <t xml:space="preserve">                   -ภาระผูกพันตามสัญญาจัดซื้อจัดจ้างพัสดุและบริการอื่น ๆ</t>
  </si>
  <si>
    <t xml:space="preserve">                 -ภาระผูกพันเกี่ยวกับรายจ่ายฝ่ายทุน</t>
  </si>
  <si>
    <t>1212010101.001</t>
  </si>
  <si>
    <t>2115010199.001</t>
  </si>
  <si>
    <t>2211010199.001</t>
  </si>
  <si>
    <t>2205010101.001</t>
  </si>
  <si>
    <t>หนี้สินตามสัญญาเช่าการเงิน - ระยะยาว</t>
  </si>
  <si>
    <t>2108010101.001</t>
  </si>
  <si>
    <t>เจ้าหนี้ตามสัญญาเช่าการเงิน - ระยะสั้น</t>
  </si>
  <si>
    <t>เลือกแสดง</t>
  </si>
  <si>
    <t>แสดง</t>
  </si>
  <si>
    <t>5101020114.001</t>
  </si>
  <si>
    <t>รวมรายได้ภาษี</t>
  </si>
  <si>
    <t>รวมรายได้อากร</t>
  </si>
  <si>
    <t>รวมรายได้ค่าธรรมเนียม</t>
  </si>
  <si>
    <t>รวมภาษีจัดสรรอื่นๆ</t>
  </si>
  <si>
    <t>- ให้องค์กรปกครองส่วนท้องถิ่น เปิดเผยการเปลี่ยนแปลงนโยบายบัญชีของปี 2565 -</t>
  </si>
  <si>
    <t>ตัวกรอง</t>
  </si>
  <si>
    <t xml:space="preserve">หมายเหตุ 58 การจัดประเภทรายการใหม่  </t>
  </si>
  <si>
    <t xml:space="preserve">   สินทรัพย์ไม่หมุนเวียน</t>
  </si>
  <si>
    <t>หมายเหตุแบบเก่า</t>
  </si>
  <si>
    <t>หมายเหตุแบบใหม่</t>
  </si>
  <si>
    <t>หมายเหตุ 7 ลูกหนี้หมุนเวียนและรายได้ค้างรับ</t>
  </si>
  <si>
    <t>1102050194.001</t>
  </si>
  <si>
    <t xml:space="preserve">1102050194.006 </t>
  </si>
  <si>
    <t>1102050194.010</t>
  </si>
  <si>
    <t xml:space="preserve">1102050194.998 </t>
  </si>
  <si>
    <t>หมายเหตุ 8 ลูกหนี้ระยะสั้นอื่น</t>
  </si>
  <si>
    <t>ลูกหนี้ความรับผิดทางแพ่ง</t>
  </si>
  <si>
    <t xml:space="preserve">หมายเหตุ 10 สินค้าและวัสดุคงเหลือ </t>
  </si>
  <si>
    <t>หมายเหตุ 12 ลูกหนี้ - ระยะยว</t>
  </si>
  <si>
    <t>1102030102.001
1102030102.999</t>
  </si>
  <si>
    <t>เงินให้กู้ยืมระยะสั้น-เงินทุนโครงการเศรษฐกิจชุมชน
เงินให้กู้ยืมระยะสั้น-อื่น</t>
  </si>
  <si>
    <t>หมายเหตุ 18 สินทรัพย์ไม่หมุนเวียนอื่น</t>
  </si>
  <si>
    <t>หมายเหตุ 19 เจ้าหนี้ระยะสั้น</t>
  </si>
  <si>
    <t>หมายเหตุ 21 รายได้รับล่วงหน้า</t>
  </si>
  <si>
    <t>หมายเหตุ 22 รายได้แผ่นดินรอนำส่งคลัง</t>
  </si>
  <si>
    <t>หมายเหตุ 24 รายได้รอการรับรู้ - ระยะสั้น</t>
  </si>
  <si>
    <t>หมายเหตุ 28 หนี้สินหมุนเวียนอื่น</t>
  </si>
  <si>
    <t>หมายเหตุ 37 รายได้จัดเก็บเอง</t>
  </si>
  <si>
    <t>รายได้ค่าธรรมเนียมการรับรองให้จำหน่ายเนื้อสัตว์ของสัตว์ที่ตายโดยมิได้ถูกฆ่าหรือฆ่านอกโรงฆ่าสัตว์</t>
  </si>
  <si>
    <t>4401030132.001</t>
  </si>
  <si>
    <t>รายได้ค่าธรรมเนียมตามพระราชบัญญัติทรัพย์อิงสิทธิ</t>
  </si>
  <si>
    <t>รายได้เงินอุดหนุน</t>
  </si>
  <si>
    <t>5104030215.001</t>
  </si>
  <si>
    <t>หมายเหตุ 45 ค่าวัสดุ</t>
  </si>
  <si>
    <t>หมายเหตุ 48 ค่าใช้จ่ายจากการอุดหนุนอื่นและบริจาค</t>
  </si>
  <si>
    <t>หมายเหตุ ค่าใช้จ่ายค้างจ่าย</t>
  </si>
  <si>
    <r>
      <rPr>
        <u/>
        <sz val="15"/>
        <rFont val="TH SarabunPSK"/>
        <family val="2"/>
      </rPr>
      <t>หัก</t>
    </r>
    <r>
      <rPr>
        <sz val="15"/>
        <rFont val="TH SarabunPSK"/>
        <family val="2"/>
      </rPr>
      <t xml:space="preserve"> ค่าเผื่อหนี้สงสัยจะสูญ</t>
    </r>
  </si>
  <si>
    <r>
      <rPr>
        <u/>
        <sz val="15"/>
        <rFont val="TH SarabunPSK"/>
        <family val="2"/>
      </rPr>
      <t>หัก</t>
    </r>
    <r>
      <rPr>
        <sz val="15"/>
        <rFont val="TH SarabunPSK"/>
        <family val="2"/>
      </rPr>
      <t xml:space="preserve"> ส่วนที่จะครบกำหนดชำระภายใน 1 ปี             </t>
    </r>
  </si>
  <si>
    <r>
      <rPr>
        <u/>
        <sz val="15"/>
        <rFont val="TH SarabunPSK"/>
        <family val="2"/>
      </rPr>
      <t>หัก</t>
    </r>
    <r>
      <rPr>
        <sz val="15"/>
        <rFont val="TH SarabunPSK"/>
        <family val="2"/>
      </rPr>
      <t xml:space="preserve"> ค่าเสื่อมราคาสะสม - อาคารและสิ่งปลูกสร้าง</t>
    </r>
  </si>
  <si>
    <r>
      <rPr>
        <u/>
        <sz val="15"/>
        <rFont val="TH SarabunPSK"/>
        <family val="2"/>
      </rPr>
      <t>หัก</t>
    </r>
    <r>
      <rPr>
        <sz val="15"/>
        <rFont val="TH SarabunPSK"/>
        <family val="2"/>
      </rPr>
      <t xml:space="preserve"> ค่าเสื่อมราคาสะสม - ครุภัณฑ์</t>
    </r>
  </si>
  <si>
    <r>
      <rPr>
        <u/>
        <sz val="15"/>
        <rFont val="TH SarabunPSK"/>
        <family val="2"/>
      </rPr>
      <t>หัก</t>
    </r>
    <r>
      <rPr>
        <sz val="15"/>
        <rFont val="TH SarabunPSK"/>
        <family val="2"/>
      </rPr>
      <t xml:space="preserve"> ค่าเสื่อมราคาสะสม - อาคารและอุปกรณ์ ตามสัญญาเช่าการเงิน</t>
    </r>
  </si>
  <si>
    <r>
      <rPr>
        <u/>
        <sz val="15"/>
        <rFont val="TH SarabunPSK"/>
        <family val="2"/>
      </rPr>
      <t>หัก</t>
    </r>
    <r>
      <rPr>
        <sz val="15"/>
        <rFont val="TH SarabunPSK"/>
        <family val="2"/>
      </rPr>
      <t xml:space="preserve"> ค่าเสื่อมราคาสะสม - ถนน</t>
    </r>
  </si>
  <si>
    <r>
      <rPr>
        <u/>
        <sz val="15"/>
        <rFont val="TH SarabunPSK"/>
        <family val="2"/>
      </rPr>
      <t>หัก</t>
    </r>
    <r>
      <rPr>
        <sz val="15"/>
        <rFont val="TH SarabunPSK"/>
        <family val="2"/>
      </rPr>
      <t xml:space="preserve"> ค่าเสื่อมราคาสะสม - สะพาน</t>
    </r>
  </si>
  <si>
    <r>
      <rPr>
        <u/>
        <sz val="15"/>
        <rFont val="TH SarabunPSK"/>
        <family val="2"/>
      </rPr>
      <t>หัก</t>
    </r>
    <r>
      <rPr>
        <sz val="15"/>
        <rFont val="TH SarabunPSK"/>
        <family val="2"/>
      </rPr>
      <t xml:space="preserve"> ค่าเสื่อมราคาสะสม - เขื่อน</t>
    </r>
  </si>
  <si>
    <r>
      <rPr>
        <u/>
        <sz val="15"/>
        <rFont val="TH SarabunPSK"/>
        <family val="2"/>
      </rPr>
      <t>หัก</t>
    </r>
    <r>
      <rPr>
        <sz val="15"/>
        <rFont val="TH SarabunPSK"/>
        <family val="2"/>
      </rPr>
      <t xml:space="preserve"> ค่าเสื่อมราคาสะสม - อ่างเก็บน้ำ</t>
    </r>
  </si>
  <si>
    <r>
      <rPr>
        <u/>
        <sz val="15"/>
        <rFont val="TH SarabunPSK"/>
        <family val="2"/>
      </rPr>
      <t>หัก</t>
    </r>
    <r>
      <rPr>
        <sz val="15"/>
        <rFont val="TH SarabunPSK"/>
        <family val="2"/>
      </rPr>
      <t xml:space="preserve"> ค่าเสื่อมราคาสะสม - สินทรัพย์โครงสร้างพื้นฐานอื่น</t>
    </r>
  </si>
  <si>
    <r>
      <rPr>
        <u/>
        <sz val="15"/>
        <rFont val="TH SarabunPSK"/>
        <family val="2"/>
      </rPr>
      <t>หัก</t>
    </r>
    <r>
      <rPr>
        <sz val="15"/>
        <rFont val="TH SarabunPSK"/>
        <family val="2"/>
      </rPr>
      <t xml:space="preserve"> ค่าตัดจำหน่ายสะสม - โปรแกรมคอมพิวเตอร์</t>
    </r>
  </si>
  <si>
    <r>
      <rPr>
        <u/>
        <sz val="15"/>
        <rFont val="TH SarabunPSK"/>
        <family val="2"/>
      </rPr>
      <t>หัก</t>
    </r>
    <r>
      <rPr>
        <sz val="15"/>
        <rFont val="TH SarabunPSK"/>
        <family val="2"/>
      </rPr>
      <t xml:space="preserve"> ค่าตัดจำหน่ายสะสม - สินทรัพย์ไม่มีตัวตน</t>
    </r>
  </si>
  <si>
    <r>
      <rPr>
        <u/>
        <sz val="15"/>
        <rFont val="TH SarabunPSK"/>
        <family val="2"/>
      </rPr>
      <t>หัก</t>
    </r>
    <r>
      <rPr>
        <sz val="15"/>
        <rFont val="TH SarabunPSK"/>
        <family val="2"/>
      </rPr>
      <t xml:space="preserve"> ค่าตัดจำหน่ายสะสม - สินทรัพย์ไม่มีตัวตนตามสัญญาเช่าการเงิน</t>
    </r>
  </si>
  <si>
    <r>
      <rPr>
        <u/>
        <sz val="15"/>
        <rFont val="TH SarabunPSK"/>
        <family val="2"/>
      </rPr>
      <t>หัก</t>
    </r>
    <r>
      <rPr>
        <sz val="15"/>
        <rFont val="TH SarabunPSK"/>
        <family val="2"/>
      </rPr>
      <t xml:space="preserve"> ค่าเสื่อมราคาสะสม - อาคาร และสิ่งปลูกสร้าง - ที่มีไว้ให้เช่า</t>
    </r>
  </si>
  <si>
    <r>
      <rPr>
        <u/>
        <sz val="15"/>
        <rFont val="TH SarabunPSK"/>
        <family val="2"/>
      </rPr>
      <t>หัก</t>
    </r>
    <r>
      <rPr>
        <sz val="15"/>
        <rFont val="TH SarabunPSK"/>
        <family val="2"/>
      </rPr>
      <t xml:space="preserve"> ส่วนของเงินกู้ระยะยาวที่ถึงกำหนดชำระภายใน 1 ปี</t>
    </r>
  </si>
  <si>
    <r>
      <rPr>
        <u/>
        <sz val="15"/>
        <rFont val="TH SarabunPSK"/>
        <family val="2"/>
      </rPr>
      <t>หัก</t>
    </r>
    <r>
      <rPr>
        <sz val="15"/>
        <rFont val="TH SarabunPSK"/>
        <family val="2"/>
      </rPr>
      <t xml:space="preserve"> ดอกเบี้ยจ่ายตามสัญญาเช่าการเงิน</t>
    </r>
  </si>
  <si>
    <r>
      <rPr>
        <u/>
        <sz val="15"/>
        <color indexed="8"/>
        <rFont val="TH SarabunPSK"/>
        <family val="2"/>
      </rPr>
      <t>หัก</t>
    </r>
    <r>
      <rPr>
        <sz val="15"/>
        <color indexed="8"/>
        <rFont val="TH SarabunPSK"/>
        <family val="2"/>
      </rPr>
      <t xml:space="preserve"> เบิกเกินส่งคืนเงินงบประมาณ</t>
    </r>
  </si>
  <si>
    <t>หมายเหตุ  หนี้สินหมุนเวียนอื่น</t>
  </si>
  <si>
    <r>
      <rPr>
        <b/>
        <sz val="16"/>
        <color rgb="FFFF0000"/>
        <rFont val="TH SarabunPSK"/>
        <family val="2"/>
      </rPr>
      <t>หมายเหตุ!!</t>
    </r>
    <r>
      <rPr>
        <sz val="16"/>
        <color rgb="FFFF0000"/>
        <rFont val="TH SarabunPSK"/>
        <family val="2"/>
      </rPr>
      <t xml:space="preserve">  ต้องจัดทำงบแสดงสินทรัพย์สุทธิส่วนทุนก่อน
ถึงจะแสดงยอดส่วนทุน 
</t>
    </r>
  </si>
  <si>
    <t xml:space="preserve">              ตัวเลขเปรียบเทียบในงบการเงินปี 2564 มีการจัดประเภทใหม่ เพื่อให้สอดคล้องกับการจัดประเภท</t>
  </si>
  <si>
    <t>และการแสดงรายการในงบการเงิน ปี 2565</t>
  </si>
  <si>
    <t>หมายเหตุ 4 เงินสดและรายการเทียบเท่าเงินสด</t>
  </si>
  <si>
    <t>หมายเหตุ 5 ลูกหนี้การค้า</t>
  </si>
  <si>
    <t>หมายเหตุ 6 ลูกหนี้เงินโอนและรายการอุดหนุนระยะสั้น</t>
  </si>
  <si>
    <t>หมายเหตุ 7 ลูกหนี้อื่นระยะสั้น</t>
  </si>
  <si>
    <t>หมายเหตุ 8 เงินให้กู้ยืมระยะสั้น</t>
  </si>
  <si>
    <t xml:space="preserve">หมายเหตุ 9 เงินลงทุนระยะสั้น </t>
  </si>
  <si>
    <t xml:space="preserve">หมายเหตุ 10 สินค้าคงเหลือ </t>
  </si>
  <si>
    <t xml:space="preserve">หมายเหตุ 11 วัสดุคงเหลือ </t>
  </si>
  <si>
    <t>หมายเหตุ 12 สินทรัพย์หมุนเวียนอื่น</t>
  </si>
  <si>
    <t>หมายเหตุ 13 เงินให้กู้ยืมระยะยาว</t>
  </si>
  <si>
    <t>หมายเหตุ 14 เงินลงทุนระยะยาว</t>
  </si>
  <si>
    <t>หมายเหตุ 15 ที่ดิน อาคาร และอุปกรณ์</t>
  </si>
  <si>
    <t>หมายเหตุ 16 สินทรัพย์โครงสร้างพื้นฐาน</t>
  </si>
  <si>
    <t>หมายเหตุ 17 สินทรัพย์ไม่มีตัวตน</t>
  </si>
  <si>
    <t>หมายเหตุ 18 อสังหาริมทรัพย์เพื่อการลงทุน</t>
  </si>
  <si>
    <t>หมายเหตุ 19 สินทรัพย์ไม่หมุนเวียนอื่น</t>
  </si>
  <si>
    <t>หมายเหตุ 20 เจ้าหนี้ระยะสั้น</t>
  </si>
  <si>
    <t>หมายเหตุ 21 เจ้าหนี้เงินโอนและรายการอุดหนุนระยะสั้น</t>
  </si>
  <si>
    <t>หมายเหตุ 22 เงินกู้ยืมระยะสั้น</t>
  </si>
  <si>
    <t>หมายเหตุ  23 เงินรับฝากระยะสั้น</t>
  </si>
  <si>
    <t>หมายเหตุ 24 ประมาณการหนี้สินระยะสั้น</t>
  </si>
  <si>
    <t>หมายเหตุ 25 หนี้สินหมุนเวียนอื่น</t>
  </si>
  <si>
    <t>หมายเหตุ 26 เจ้าหนี้เงินโอนและรายการอุดหนุนระยะยาว</t>
  </si>
  <si>
    <t>หมายเหตุ 27 เงินกู้ยืมระยะยาว</t>
  </si>
  <si>
    <t>หมายเหตุ 28 เจ้าหนี้ตามสัญญาเช่าการเงินระยะยาว</t>
  </si>
  <si>
    <t>หมายเหตุ 29 เงินรับฝากระยะยาว</t>
  </si>
  <si>
    <t>หมายเหตุ 30 ประมาณการหนี้สิน - ระยะยาว</t>
  </si>
  <si>
    <t>หมายเหตุ 31 หนี้สินไม่หมุนเวียนอื่น</t>
  </si>
  <si>
    <t>หมายเหตุ 32 ภาระผูกพัน</t>
  </si>
  <si>
    <t>หมายเหตุ 33 หนี้สินที่อาจจะเกิดขึ้น</t>
  </si>
  <si>
    <t>หมายเหตุ 34 การเปลี่ยนแปลงนโยบายบัญชี</t>
  </si>
  <si>
    <t>เงินฝากออมทรัพย์ที่สถาบันการเงิน (020149121806)</t>
  </si>
  <si>
    <t xml:space="preserve">1101030102.001      </t>
  </si>
  <si>
    <t>เงินฝากออมทรัพย์ที่สถาบันการเงิน (066-2-15979-0)</t>
  </si>
  <si>
    <t>เงินฝากออมทรัพย์ที่สถาบันการเงิน (066-2-31813-4)</t>
  </si>
  <si>
    <t>เงินฝากออมทรัพย์ที่สถาบันการเงิน (9810884192)</t>
  </si>
  <si>
    <t>เงินฝากออมทรัพย์ที่สถาบันการเงิน020025964209</t>
  </si>
  <si>
    <t xml:space="preserve">1102030102.001      </t>
  </si>
  <si>
    <t>รายได้ค้างรับ - หน่วยงานภาครัฐ</t>
  </si>
  <si>
    <t xml:space="preserve">1102050106.001      </t>
  </si>
  <si>
    <t>รายได้ค้างรับ - บุคคลภายนอก</t>
  </si>
  <si>
    <t xml:space="preserve">1102050107.001      </t>
  </si>
  <si>
    <t>ลูกหนี้ - ภาษีที่ดินและสิ่งปลูกสร้าง</t>
  </si>
  <si>
    <t xml:space="preserve">1102050194.004      </t>
  </si>
  <si>
    <t xml:space="preserve">1106010103.001      </t>
  </si>
  <si>
    <t xml:space="preserve">1204010101.001      </t>
  </si>
  <si>
    <t xml:space="preserve">1205020101.001      </t>
  </si>
  <si>
    <t xml:space="preserve">1205020103.001      </t>
  </si>
  <si>
    <t xml:space="preserve">1205030101.001      </t>
  </si>
  <si>
    <t xml:space="preserve">1205030103.001      </t>
  </si>
  <si>
    <t xml:space="preserve">1205040101.001      </t>
  </si>
  <si>
    <t xml:space="preserve">1205040103.001      </t>
  </si>
  <si>
    <t xml:space="preserve">1206010101.001      </t>
  </si>
  <si>
    <t xml:space="preserve">1206010103.001      </t>
  </si>
  <si>
    <t xml:space="preserve">1206030101.001      </t>
  </si>
  <si>
    <t xml:space="preserve">1206030103.001      </t>
  </si>
  <si>
    <t xml:space="preserve">1206050101.001      </t>
  </si>
  <si>
    <t xml:space="preserve">1206050103.001      </t>
  </si>
  <si>
    <t xml:space="preserve">1206070101.001      </t>
  </si>
  <si>
    <t xml:space="preserve">1206070103.001      </t>
  </si>
  <si>
    <t xml:space="preserve">1206100101.001      </t>
  </si>
  <si>
    <t xml:space="preserve">1206100103.001      </t>
  </si>
  <si>
    <t xml:space="preserve">1206110101.001      </t>
  </si>
  <si>
    <t xml:space="preserve">1206110103.001      </t>
  </si>
  <si>
    <t xml:space="preserve">1206160101.001      </t>
  </si>
  <si>
    <t xml:space="preserve">1206160103.001      </t>
  </si>
  <si>
    <t xml:space="preserve">1208010101.001      </t>
  </si>
  <si>
    <t xml:space="preserve">1208010103.001      </t>
  </si>
  <si>
    <t xml:space="preserve">1208050101.001      </t>
  </si>
  <si>
    <t xml:space="preserve">1208050103.001      </t>
  </si>
  <si>
    <t xml:space="preserve">2102040101.001      </t>
  </si>
  <si>
    <t xml:space="preserve">2102040103.001      </t>
  </si>
  <si>
    <t xml:space="preserve">2102040104.001      </t>
  </si>
  <si>
    <t xml:space="preserve">2102040105.001      </t>
  </si>
  <si>
    <t xml:space="preserve">2102040106.001      </t>
  </si>
  <si>
    <t xml:space="preserve">2111020199.009      </t>
  </si>
  <si>
    <t>เงินรับฝากอื่น - ระยะสั้น เงินเบี้ยยังชีพผู้สูงอายุ (เงินคืนกรณีผู้รับเงินบำนาญ)</t>
  </si>
  <si>
    <t xml:space="preserve">2111020199.999      </t>
  </si>
  <si>
    <t>เงินรับฝากอื่น - ระยะสั้น เงินประกันสัญญา</t>
  </si>
  <si>
    <t xml:space="preserve">2112010101.001      </t>
  </si>
  <si>
    <t xml:space="preserve">2207020102.001      </t>
  </si>
  <si>
    <t xml:space="preserve">2208010101.001      </t>
  </si>
  <si>
    <t xml:space="preserve">3102010101.001      </t>
  </si>
  <si>
    <t xml:space="preserve">3102010101.002      </t>
  </si>
  <si>
    <t xml:space="preserve">3102010101.003      </t>
  </si>
  <si>
    <t xml:space="preserve">4401010103.001      </t>
  </si>
  <si>
    <t xml:space="preserve">4401010104.001      </t>
  </si>
  <si>
    <t xml:space="preserve">4401030103.001      </t>
  </si>
  <si>
    <t xml:space="preserve">4401030105.001      </t>
  </si>
  <si>
    <t xml:space="preserve">4401030127.001      </t>
  </si>
  <si>
    <t>รายได้ค่าธรรมเนียมการสมัครรับเลือกตั้งสมาชิกสภาท้องถิ่นหรือผู้บริหารท้องถิ่น</t>
  </si>
  <si>
    <t xml:space="preserve">4401030137.001      </t>
  </si>
  <si>
    <t xml:space="preserve">4401040110.001      </t>
  </si>
  <si>
    <t xml:space="preserve">4401050107.001      </t>
  </si>
  <si>
    <t xml:space="preserve">4401070101.001      </t>
  </si>
  <si>
    <t xml:space="preserve">4401100102.001      </t>
  </si>
  <si>
    <t xml:space="preserve">4401100105.001      </t>
  </si>
  <si>
    <t xml:space="preserve">4401100199.001      </t>
  </si>
  <si>
    <t xml:space="preserve">4402010101.001      </t>
  </si>
  <si>
    <t xml:space="preserve">4402010102.001      </t>
  </si>
  <si>
    <t xml:space="preserve">4402010104.001      </t>
  </si>
  <si>
    <t xml:space="preserve">4402010105.001      </t>
  </si>
  <si>
    <t xml:space="preserve">4402010106.001      </t>
  </si>
  <si>
    <t xml:space="preserve">4402010109.001      </t>
  </si>
  <si>
    <t xml:space="preserve">4402010110.001      </t>
  </si>
  <si>
    <t xml:space="preserve">4402010111.001      </t>
  </si>
  <si>
    <t xml:space="preserve">4402010113.001      </t>
  </si>
  <si>
    <t xml:space="preserve">4402010115.001      </t>
  </si>
  <si>
    <t xml:space="preserve">4403010101.001      </t>
  </si>
  <si>
    <t xml:space="preserve">4403010104.001      </t>
  </si>
  <si>
    <t xml:space="preserve">4403010105.001      </t>
  </si>
  <si>
    <t>รายได้เงินช่วยเหลือจากงบทั่วไป</t>
  </si>
  <si>
    <t xml:space="preserve">4404050104.001      </t>
  </si>
  <si>
    <t xml:space="preserve">4404050105.001      </t>
  </si>
  <si>
    <t xml:space="preserve">5101010101.001      </t>
  </si>
  <si>
    <t xml:space="preserve">5101010103.001      </t>
  </si>
  <si>
    <t xml:space="preserve">5101010199.001      </t>
  </si>
  <si>
    <t xml:space="preserve">5101010199.002      </t>
  </si>
  <si>
    <t xml:space="preserve">5101020106.001      </t>
  </si>
  <si>
    <t xml:space="preserve">5101020114.001      </t>
  </si>
  <si>
    <t xml:space="preserve">5101020199.001      </t>
  </si>
  <si>
    <t xml:space="preserve">5101020199.002      </t>
  </si>
  <si>
    <t xml:space="preserve">5101030101.001      </t>
  </si>
  <si>
    <t>ค่าใช้จ่ายด้านการฝึกอบรม- ในประเทศ</t>
  </si>
  <si>
    <t xml:space="preserve">5102010199.001      </t>
  </si>
  <si>
    <t>ค่าใช้จ่ายด้านการฝึกอบรม- บุคคลภายนอก</t>
  </si>
  <si>
    <t xml:space="preserve">5102030199.001      </t>
  </si>
  <si>
    <t>ค่าเบี้ยเลี้ยง - ในประเทศ</t>
  </si>
  <si>
    <t xml:space="preserve">5103010102.001      </t>
  </si>
  <si>
    <t>ค่าที่พัก - ในประเทศ</t>
  </si>
  <si>
    <t xml:space="preserve">5103010103.001      </t>
  </si>
  <si>
    <t xml:space="preserve">5103010199.001      </t>
  </si>
  <si>
    <t xml:space="preserve">5104010104.001      </t>
  </si>
  <si>
    <t xml:space="preserve">5104010107.001      </t>
  </si>
  <si>
    <t xml:space="preserve">5104010110.001      </t>
  </si>
  <si>
    <t xml:space="preserve">5104010112.001      </t>
  </si>
  <si>
    <t xml:space="preserve">5104020101.001      </t>
  </si>
  <si>
    <t xml:space="preserve">5104020103.001      </t>
  </si>
  <si>
    <t xml:space="preserve">5104020105.001      </t>
  </si>
  <si>
    <t xml:space="preserve">5104020106.001      </t>
  </si>
  <si>
    <t xml:space="preserve">5104020107.001      </t>
  </si>
  <si>
    <t xml:space="preserve">5104030203.001      </t>
  </si>
  <si>
    <t xml:space="preserve">5104030206.001      </t>
  </si>
  <si>
    <t>ค่าเช่าเบ็ดเตล็ด -บุคคลภายนอก</t>
  </si>
  <si>
    <t xml:space="preserve">5104030212.001      </t>
  </si>
  <si>
    <t xml:space="preserve">5104030219.001      </t>
  </si>
  <si>
    <t xml:space="preserve">5104030299.001      </t>
  </si>
  <si>
    <t xml:space="preserve">5104040102.001      </t>
  </si>
  <si>
    <t xml:space="preserve">5104040108.001      </t>
  </si>
  <si>
    <t xml:space="preserve">5105010103.001      </t>
  </si>
  <si>
    <t xml:space="preserve">5105010105.001      </t>
  </si>
  <si>
    <t xml:space="preserve">5105010107.001      </t>
  </si>
  <si>
    <t xml:space="preserve">5105010109.001      </t>
  </si>
  <si>
    <t xml:space="preserve">5105010113.001      </t>
  </si>
  <si>
    <t xml:space="preserve">5105010117.001      </t>
  </si>
  <si>
    <t xml:space="preserve">5105010121.001      </t>
  </si>
  <si>
    <t xml:space="preserve">5105010127.001      </t>
  </si>
  <si>
    <t xml:space="preserve">5105010129.001      </t>
  </si>
  <si>
    <t xml:space="preserve">5105010139.001      </t>
  </si>
  <si>
    <t xml:space="preserve">5105010143.001      </t>
  </si>
  <si>
    <t xml:space="preserve">5105010147.001      </t>
  </si>
  <si>
    <t xml:space="preserve">5107010101.001      </t>
  </si>
  <si>
    <t xml:space="preserve">5107010104.001      </t>
  </si>
  <si>
    <t xml:space="preserve">5107010113.001      </t>
  </si>
  <si>
    <t xml:space="preserve">5107010114.001      </t>
  </si>
  <si>
    <t xml:space="preserve">5107010115.001      </t>
  </si>
  <si>
    <t xml:space="preserve">5107010116.001      </t>
  </si>
  <si>
    <t>ค่าใช้จ่ายระหว่างหน่วยงาน - งบทั่วไปโอนให้โรงเรียน และศูนย์พัฒนาเด็กเล็ก</t>
  </si>
  <si>
    <t xml:space="preserve">5210010121.005      </t>
  </si>
  <si>
    <t xml:space="preserve">5212010199.002      </t>
  </si>
  <si>
    <t xml:space="preserve">5212010199.999      </t>
  </si>
  <si>
    <t xml:space="preserve">1105010103.002      </t>
  </si>
  <si>
    <t xml:space="preserve">1201030102.001      </t>
  </si>
  <si>
    <t xml:space="preserve">1206020101.001      </t>
  </si>
  <si>
    <t xml:space="preserve">2213010101.001      </t>
  </si>
  <si>
    <t xml:space="preserve">4401020102.001      </t>
  </si>
  <si>
    <t xml:space="preserve">4401030104.001      </t>
  </si>
  <si>
    <t xml:space="preserve">4401030199.001      </t>
  </si>
  <si>
    <t xml:space="preserve">4401050103.001      </t>
  </si>
  <si>
    <t xml:space="preserve">4402010112.001      </t>
  </si>
  <si>
    <t xml:space="preserve">4403010103.001      </t>
  </si>
  <si>
    <t xml:space="preserve">5104030208.001      </t>
  </si>
  <si>
    <t xml:space="preserve">5104040199.001      </t>
  </si>
  <si>
    <t xml:space="preserve">5107010117.002      </t>
  </si>
  <si>
    <t>หมายเหตุ 5 ลูกหนี้เงินโอนและรายการอุดหนุนระยะสั้น</t>
  </si>
  <si>
    <t>หมายเหตุ 6 ลูกหนี้อื่นระยะสั้น</t>
  </si>
  <si>
    <t>หมายเหตุ 7 เงินให้กู้ยืมระยะสั้น</t>
  </si>
  <si>
    <t>หมายเหตุ 8 สินทรัพย์หมุนเวียนอื่น</t>
  </si>
  <si>
    <t>หมายเหตุ 9 เงินให้กู้ยืมระยะยาว</t>
  </si>
  <si>
    <t>หมายเหตุ 10 ที่ดิน อาคาร และอุปกรณ์</t>
  </si>
  <si>
    <t>หมายเหตุ 11 สินทรัพย์โครงสร้างพื้นฐาน</t>
  </si>
  <si>
    <t>หมายเหตุ 12 เจ้าหนี้ระยะสั้น</t>
  </si>
  <si>
    <t>หมายเหตุ  13 เงินรับฝากระยะสั้น</t>
  </si>
  <si>
    <t>หมายเหตุ 14 เงินรับฝากระยะยาว</t>
  </si>
  <si>
    <t>หมายเหตุ 15 ภาระผูกพัน</t>
  </si>
  <si>
    <t>หมายเหตุ 16 รายได้สูง/(ต่ำ)กว่าค่าใช้จ่ายสะสม</t>
  </si>
  <si>
    <t>หมายเหตุ 17 รายได้ภาษีจัดสรร</t>
  </si>
  <si>
    <t>หมายเหตุ 18 รายได้จากการอุดหนุนจากหน่วยงานภาครัฐ</t>
  </si>
  <si>
    <t>หมายเหตุ 19 รายได้จากการจัดเก็บภาษี ค่าธรรมเนียม ค่าปรับ และใบอนุญาต</t>
  </si>
  <si>
    <t>หมายเหตุ 20 รายได้ของกิจการเฉพาะการและหน่วยงานภายใต้สังกัด</t>
  </si>
  <si>
    <t>หมายเหตุ 21 รายได้อื่น</t>
  </si>
  <si>
    <t>หมายเหตุ 22 ค่าใช้จ่ายบุคลากร</t>
  </si>
  <si>
    <t>หมายเหตุ 23 ค่าตอบแทน</t>
  </si>
  <si>
    <t>หมายเหตุ 24 ค่าใช้สอย</t>
  </si>
  <si>
    <t>หมายเหตุ 25 ค่าวัสดุ</t>
  </si>
  <si>
    <t>หมายเหตุ  26 ค่าสาธารณูปโภค</t>
  </si>
  <si>
    <t>หมายเหตุ 27 ค่าเสื่อมราคาและค่าตัดจำหน่าย</t>
  </si>
  <si>
    <t>หมายเหตุ 28 ค่าใช้จ่ายจากการอุดหนุนจากหน่วยงานภาครัฐ</t>
  </si>
  <si>
    <t>หมายเหตุ 29 ค่าใช้จ่ายจากการอุดหนุนอื่นและบริจาค</t>
  </si>
  <si>
    <t>หมายเหตุ 30 ค่าใช้จ่ายอื่น</t>
  </si>
  <si>
    <t xml:space="preserve">  1.  ขยายเวลาเบิกจ่ายเงินปีงบประมาณ 2563  ไปจ่ายปีงบประมาณ 2565  ก่อหนี้ผูกพัน จำนวน 3 โครงการ  เป็นเงิน  2,381,000.-  บาท</t>
  </si>
  <si>
    <t xml:space="preserve">  3.  ขยายเวลาเบิกจ่ายเงินปีงบประมาณ 2563  ไปจ่ายในปีงบประมาณ  2566  ก่อหนี้ผูกพัน  จำนวน  1  โครงการ  เป็นเงิน  459,000.-  บาท  </t>
  </si>
  <si>
    <t xml:space="preserve">  2.  กันเงินตามข้อบัญญัติงบประมาณรายจ่ายประจำปี 2565 ไว้เบิกจ่ายในประงบประมาณ  2566  ก่อหนี้ผูกพัน  จำนวน  6  โครงการ  เป็นเงิน  5,314,599.01  บาท</t>
  </si>
  <si>
    <t xml:space="preserve">  3.  ขยายเวลาเบิกจ่ายเงินปีงบประมาณ  2563  ไปจ่ายในปีงบประมาณ  2566  ก่อหนี้ผูกพัน  จำนวน  1  โครงการ  เป็นเงิน  459,000.-  บาท</t>
  </si>
  <si>
    <t>องค์การบริหารส่วนตำบลทุ่งเตาใหม่  อำเภอบ้านนาสาร  จังหวัดสุราษฎร์ธานี</t>
  </si>
  <si>
    <t xml:space="preserve">      เป็นเงิน  2,381,000.-  บาท</t>
  </si>
  <si>
    <t xml:space="preserve">  1.  ขยายเวลาเบิกจ่ายเงินปีงบประมาณ 2563  ไปจ่ายปีงบประมาณ 2565  ก่อหนี้ผูกพัน จำนวน 3 โครงการ  </t>
  </si>
  <si>
    <t xml:space="preserve">  2.  กันเงินตามข้อบัญญัติงบประมาณรายจ่ายประจำปี 2565 ไว้เบิกจ่ายในประงบประมาณ  2566  </t>
  </si>
  <si>
    <t xml:space="preserve">      ก่อหนี้ผูกพัน  จำนวน  6  โครงการ  เป็นเงิน  5,314,599.01  บาท</t>
  </si>
  <si>
    <t xml:space="preserve">  3.  ขยายเวลาเบิกจ่ายเงินปีงบประมาณ  2563  ไปจ่ายในปีงบประมาณ  2566 </t>
  </si>
  <si>
    <t xml:space="preserve">       ก่อหนี้ผูกพัน  จำนวน  1  โครงการ  เป็นเงิน  459,000.-  บาท</t>
  </si>
  <si>
    <t xml:space="preserve">หมายเหตุ 31 การจัดประเภทรายการใหม่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</si>
</sst>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0.000"/>
    <numFmt numFmtId="188" formatCode="#,##0.00;\(\-#,##0.00\)"/>
    <numFmt numFmtId="189" formatCode="#,##0.00;\(#,##0.00\)"/>
    <numFmt numFmtId="190" formatCode="#,##0.00_);\(#,##0.00\)"/>
    <numFmt numFmtId="191" formatCode="_-* #,##0_-;\-* #,##0_-;_-* &quot;-&quot;??_-;_-@_-"/>
  </numFmts>
  <fonts count="31">
    <font>
      <sz val="11"/>
      <color theme="1"/>
      <name val="Tahoma"/>
      <family val="2"/>
      <charset val="222"/>
      <scheme val="minor"/>
    </font>
    <font>
      <sz val="12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5"/>
      <name val="TH Sarabun New"/>
      <family val="2"/>
    </font>
    <font>
      <sz val="9"/>
      <color indexed="81"/>
      <name val="Tahoma"/>
      <family val="2"/>
    </font>
    <font>
      <b/>
      <sz val="14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color rgb="FF0000FF"/>
      <name val="TH Sarabun New"/>
      <family val="2"/>
    </font>
    <font>
      <b/>
      <sz val="14"/>
      <color rgb="FFFF0000"/>
      <name val="TH Sarabun New"/>
      <family val="2"/>
    </font>
    <font>
      <sz val="14"/>
      <color rgb="FFFF0000"/>
      <name val="TH Sarabun New"/>
      <family val="2"/>
    </font>
    <font>
      <sz val="14"/>
      <color indexed="8"/>
      <name val="TH Sarabun New"/>
      <family val="2"/>
    </font>
    <font>
      <sz val="14"/>
      <color rgb="FF000000"/>
      <name val="TH Sarabun New"/>
      <family val="2"/>
    </font>
    <font>
      <b/>
      <sz val="15"/>
      <name val="TH SarabunPSK"/>
      <family val="2"/>
    </font>
    <font>
      <sz val="15"/>
      <name val="TH SarabunPSK"/>
      <family val="2"/>
    </font>
    <font>
      <u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color rgb="FFFF0000"/>
      <name val="TH SarabunPSK"/>
      <family val="2"/>
    </font>
    <font>
      <sz val="15"/>
      <color rgb="FFFF0000"/>
      <name val="TH SarabunPSK"/>
      <family val="2"/>
    </font>
    <font>
      <sz val="15"/>
      <color indexed="8"/>
      <name val="TH SarabunPSK"/>
      <family val="2"/>
    </font>
    <font>
      <u/>
      <sz val="15"/>
      <color indexed="8"/>
      <name val="TH SarabunPSK"/>
      <family val="2"/>
    </font>
    <font>
      <sz val="15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6"/>
      <color rgb="FF0000FF"/>
      <name val="TH SarabunPSK"/>
      <family val="2"/>
    </font>
    <font>
      <b/>
      <sz val="16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05">
    <xf numFmtId="0" fontId="0" fillId="0" borderId="0" xfId="0"/>
    <xf numFmtId="43" fontId="0" fillId="0" borderId="0" xfId="2" applyFont="1"/>
    <xf numFmtId="43" fontId="0" fillId="0" borderId="0" xfId="2" applyFont="1" applyAlignment="1">
      <alignment horizontal="center"/>
    </xf>
    <xf numFmtId="43" fontId="0" fillId="0" borderId="0" xfId="2" applyFont="1" applyAlignment="1">
      <alignment horizontal="centerContinuous"/>
    </xf>
    <xf numFmtId="43" fontId="0" fillId="3" borderId="0" xfId="2" applyFont="1" applyFill="1" applyAlignment="1">
      <alignment horizontal="centerContinuous"/>
    </xf>
    <xf numFmtId="43" fontId="0" fillId="3" borderId="0" xfId="2" applyFont="1" applyFill="1"/>
    <xf numFmtId="43" fontId="0" fillId="3" borderId="0" xfId="2" applyFont="1" applyFill="1" applyAlignment="1">
      <alignment horizontal="center"/>
    </xf>
    <xf numFmtId="43" fontId="0" fillId="0" borderId="0" xfId="2" applyFont="1" applyAlignment="1" applyProtection="1">
      <alignment horizontal="centerContinuous"/>
      <protection locked="0"/>
    </xf>
    <xf numFmtId="43" fontId="0" fillId="3" borderId="0" xfId="2" applyFont="1" applyFill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43" fontId="0" fillId="0" borderId="0" xfId="2" applyFont="1" applyProtection="1">
      <protection locked="0"/>
    </xf>
    <xf numFmtId="43" fontId="0" fillId="3" borderId="0" xfId="2" applyFont="1" applyFill="1" applyProtection="1">
      <protection locked="0"/>
    </xf>
    <xf numFmtId="43" fontId="0" fillId="0" borderId="0" xfId="2" applyFont="1" applyAlignment="1" applyProtection="1">
      <alignment horizontal="center"/>
      <protection locked="0"/>
    </xf>
    <xf numFmtId="43" fontId="0" fillId="3" borderId="0" xfId="2" applyFont="1" applyFill="1" applyAlignment="1" applyProtection="1">
      <alignment horizontal="center"/>
      <protection locked="0"/>
    </xf>
    <xf numFmtId="0" fontId="5" fillId="5" borderId="0" xfId="0" applyFont="1" applyFill="1" applyAlignment="1" applyProtection="1">
      <alignment horizontal="center" vertical="top"/>
      <protection hidden="1"/>
    </xf>
    <xf numFmtId="191" fontId="5" fillId="5" borderId="0" xfId="2" applyNumberFormat="1" applyFont="1" applyFill="1" applyAlignment="1" applyProtection="1">
      <alignment horizontal="center"/>
      <protection hidden="1"/>
    </xf>
    <xf numFmtId="0" fontId="5" fillId="5" borderId="0" xfId="0" applyFont="1" applyFill="1" applyAlignment="1" applyProtection="1">
      <alignment horizontal="center" vertical="center"/>
      <protection hidden="1"/>
    </xf>
    <xf numFmtId="0" fontId="5" fillId="6" borderId="0" xfId="0" applyFont="1" applyFill="1" applyAlignment="1" applyProtection="1">
      <alignment horizontal="center" vertical="center"/>
      <protection hidden="1"/>
    </xf>
    <xf numFmtId="0" fontId="5" fillId="6" borderId="0" xfId="0" applyFont="1" applyFill="1" applyAlignment="1" applyProtection="1">
      <alignment horizontal="center" vertical="top"/>
      <protection hidden="1"/>
    </xf>
    <xf numFmtId="0" fontId="6" fillId="6" borderId="0" xfId="0" applyFont="1" applyFill="1" applyProtection="1">
      <protection hidden="1"/>
    </xf>
    <xf numFmtId="43" fontId="6" fillId="5" borderId="0" xfId="2" applyFont="1" applyFill="1" applyProtection="1">
      <protection hidden="1"/>
    </xf>
    <xf numFmtId="0" fontId="6" fillId="5" borderId="0" xfId="0" applyFont="1" applyFill="1" applyProtection="1">
      <protection hidden="1"/>
    </xf>
    <xf numFmtId="43" fontId="6" fillId="6" borderId="0" xfId="2" applyFont="1" applyFill="1" applyProtection="1">
      <protection hidden="1"/>
    </xf>
    <xf numFmtId="0" fontId="6" fillId="5" borderId="0" xfId="0" applyFont="1" applyFill="1" applyAlignment="1" applyProtection="1">
      <alignment vertical="center" wrapText="1"/>
      <protection hidden="1"/>
    </xf>
    <xf numFmtId="0" fontId="6" fillId="6" borderId="0" xfId="0" applyFont="1" applyFill="1" applyAlignment="1" applyProtection="1">
      <alignment vertical="center" wrapText="1"/>
      <protection hidden="1"/>
    </xf>
    <xf numFmtId="49" fontId="6" fillId="5" borderId="0" xfId="0" applyNumberFormat="1" applyFont="1" applyFill="1" applyAlignment="1" applyProtection="1">
      <alignment horizontal="center" vertical="top" wrapText="1"/>
      <protection hidden="1"/>
    </xf>
    <xf numFmtId="0" fontId="6" fillId="5" borderId="0" xfId="0" applyFont="1" applyFill="1" applyAlignment="1" applyProtection="1">
      <alignment vertical="top" wrapText="1"/>
      <protection hidden="1"/>
    </xf>
    <xf numFmtId="0" fontId="6" fillId="6" borderId="0" xfId="0" applyFont="1" applyFill="1" applyAlignment="1" applyProtection="1">
      <alignment vertical="top" wrapText="1"/>
      <protection hidden="1"/>
    </xf>
    <xf numFmtId="0" fontId="6" fillId="5" borderId="0" xfId="0" applyFont="1" applyFill="1" applyAlignment="1" applyProtection="1">
      <alignment horizontal="left" vertical="top"/>
      <protection hidden="1"/>
    </xf>
    <xf numFmtId="0" fontId="6" fillId="5" borderId="0" xfId="0" applyFont="1" applyFill="1" applyAlignment="1" applyProtection="1">
      <alignment horizontal="left"/>
      <protection hidden="1"/>
    </xf>
    <xf numFmtId="0" fontId="6" fillId="5" borderId="0" xfId="0" applyFont="1" applyFill="1" applyAlignment="1" applyProtection="1">
      <alignment horizontal="left" vertical="top" wrapText="1"/>
      <protection hidden="1"/>
    </xf>
    <xf numFmtId="49" fontId="6" fillId="5" borderId="0" xfId="0" applyNumberFormat="1" applyFont="1" applyFill="1" applyAlignment="1" applyProtection="1">
      <alignment horizontal="center" vertical="center"/>
      <protection hidden="1"/>
    </xf>
    <xf numFmtId="0" fontId="6" fillId="5" borderId="0" xfId="0" applyFont="1" applyFill="1" applyAlignment="1" applyProtection="1">
      <alignment vertical="center"/>
      <protection hidden="1"/>
    </xf>
    <xf numFmtId="0" fontId="6" fillId="6" borderId="0" xfId="0" applyFont="1" applyFill="1" applyAlignment="1" applyProtection="1">
      <alignment vertical="center"/>
      <protection hidden="1"/>
    </xf>
    <xf numFmtId="49" fontId="6" fillId="6" borderId="0" xfId="0" applyNumberFormat="1" applyFont="1" applyFill="1" applyAlignment="1" applyProtection="1">
      <alignment horizontal="center" vertical="center"/>
      <protection hidden="1"/>
    </xf>
    <xf numFmtId="0" fontId="6" fillId="5" borderId="0" xfId="0" applyFont="1" applyFill="1" applyAlignment="1" applyProtection="1">
      <alignment horizontal="center" vertical="center"/>
      <protection hidden="1"/>
    </xf>
    <xf numFmtId="0" fontId="6" fillId="6" borderId="0" xfId="0" applyFont="1" applyFill="1" applyAlignment="1" applyProtection="1">
      <alignment horizontal="center" vertical="center"/>
      <protection hidden="1"/>
    </xf>
    <xf numFmtId="0" fontId="6" fillId="6" borderId="0" xfId="0" applyFont="1" applyFill="1" applyAlignment="1" applyProtection="1">
      <alignment horizontal="left" vertical="center"/>
      <protection hidden="1"/>
    </xf>
    <xf numFmtId="0" fontId="6" fillId="5" borderId="0" xfId="0" applyFont="1" applyFill="1" applyAlignment="1" applyProtection="1">
      <alignment horizontal="left" vertical="center"/>
      <protection hidden="1"/>
    </xf>
    <xf numFmtId="49" fontId="6" fillId="6" borderId="0" xfId="0" applyNumberFormat="1" applyFont="1" applyFill="1" applyAlignment="1" applyProtection="1">
      <alignment horizontal="center" vertical="top" wrapText="1"/>
      <protection hidden="1"/>
    </xf>
    <xf numFmtId="0" fontId="6" fillId="6" borderId="0" xfId="0" applyFont="1" applyFill="1" applyAlignment="1" applyProtection="1">
      <alignment vertical="top"/>
      <protection hidden="1"/>
    </xf>
    <xf numFmtId="0" fontId="6" fillId="6" borderId="0" xfId="0" applyFont="1" applyFill="1" applyAlignment="1" applyProtection="1">
      <alignment horizontal="left" vertical="top" wrapText="1"/>
      <protection hidden="1"/>
    </xf>
    <xf numFmtId="0" fontId="6" fillId="6" borderId="0" xfId="0" applyFont="1" applyFill="1" applyAlignment="1" applyProtection="1">
      <alignment horizontal="left" vertical="center" wrapText="1"/>
      <protection hidden="1"/>
    </xf>
    <xf numFmtId="0" fontId="6" fillId="6" borderId="0" xfId="0" applyFont="1" applyFill="1" applyAlignment="1" applyProtection="1">
      <alignment horizontal="left"/>
      <protection hidden="1"/>
    </xf>
    <xf numFmtId="43" fontId="11" fillId="5" borderId="0" xfId="2" applyFont="1" applyFill="1" applyProtection="1">
      <protection hidden="1"/>
    </xf>
    <xf numFmtId="0" fontId="6" fillId="5" borderId="0" xfId="0" applyFont="1" applyFill="1" applyAlignment="1" applyProtection="1">
      <alignment horizontal="left" vertical="center" wrapText="1"/>
      <protection hidden="1"/>
    </xf>
    <xf numFmtId="0" fontId="6" fillId="6" borderId="0" xfId="0" quotePrefix="1" applyFont="1" applyFill="1" applyProtection="1">
      <protection hidden="1"/>
    </xf>
    <xf numFmtId="0" fontId="8" fillId="5" borderId="0" xfId="0" applyFont="1" applyFill="1" applyAlignment="1" applyProtection="1">
      <alignment wrapText="1"/>
      <protection hidden="1"/>
    </xf>
    <xf numFmtId="0" fontId="8" fillId="5" borderId="0" xfId="0" applyFont="1" applyFill="1" applyAlignment="1" applyProtection="1">
      <alignment vertical="top"/>
      <protection hidden="1"/>
    </xf>
    <xf numFmtId="43" fontId="11" fillId="5" borderId="0" xfId="2" applyFont="1" applyFill="1" applyAlignment="1" applyProtection="1">
      <alignment horizontal="left"/>
      <protection hidden="1"/>
    </xf>
    <xf numFmtId="0" fontId="6" fillId="6" borderId="0" xfId="0" applyFont="1" applyFill="1" applyAlignment="1" applyProtection="1">
      <alignment horizontal="left" vertical="top"/>
      <protection hidden="1"/>
    </xf>
    <xf numFmtId="0" fontId="6" fillId="5" borderId="0" xfId="0" applyFont="1" applyFill="1" applyAlignment="1" applyProtection="1">
      <alignment vertical="top"/>
      <protection hidden="1"/>
    </xf>
    <xf numFmtId="0" fontId="8" fillId="6" borderId="0" xfId="0" applyFont="1" applyFill="1" applyAlignment="1" applyProtection="1">
      <alignment vertical="center"/>
      <protection hidden="1"/>
    </xf>
    <xf numFmtId="0" fontId="8" fillId="6" borderId="0" xfId="0" applyFont="1" applyFill="1" applyProtection="1">
      <protection hidden="1"/>
    </xf>
    <xf numFmtId="0" fontId="8" fillId="5" borderId="0" xfId="0" applyFont="1" applyFill="1" applyAlignment="1" applyProtection="1">
      <alignment horizontal="left" vertical="center"/>
      <protection hidden="1"/>
    </xf>
    <xf numFmtId="0" fontId="5" fillId="5" borderId="0" xfId="0" applyFont="1" applyFill="1" applyAlignment="1" applyProtection="1">
      <alignment vertical="top"/>
      <protection hidden="1"/>
    </xf>
    <xf numFmtId="0" fontId="5" fillId="6" borderId="0" xfId="0" applyFont="1" applyFill="1" applyAlignment="1" applyProtection="1">
      <alignment vertical="top"/>
      <protection hidden="1"/>
    </xf>
    <xf numFmtId="49" fontId="6" fillId="5" borderId="0" xfId="0" applyNumberFormat="1" applyFont="1" applyFill="1" applyAlignment="1" applyProtection="1">
      <alignment vertical="top" wrapText="1"/>
      <protection hidden="1"/>
    </xf>
    <xf numFmtId="49" fontId="6" fillId="6" borderId="0" xfId="0" applyNumberFormat="1" applyFont="1" applyFill="1" applyAlignment="1" applyProtection="1">
      <alignment vertical="top" wrapText="1"/>
      <protection hidden="1"/>
    </xf>
    <xf numFmtId="0" fontId="6" fillId="5" borderId="0" xfId="0" quotePrefix="1" applyFont="1" applyFill="1" applyProtection="1">
      <protection hidden="1"/>
    </xf>
    <xf numFmtId="0" fontId="5" fillId="5" borderId="0" xfId="0" applyFont="1" applyFill="1" applyAlignment="1" applyProtection="1">
      <alignment vertical="center" wrapText="1"/>
      <protection hidden="1"/>
    </xf>
    <xf numFmtId="0" fontId="5" fillId="6" borderId="0" xfId="0" applyFont="1" applyFill="1" applyAlignment="1" applyProtection="1">
      <alignment vertical="center" wrapText="1"/>
      <protection hidden="1"/>
    </xf>
    <xf numFmtId="0" fontId="7" fillId="5" borderId="0" xfId="0" applyFont="1" applyFill="1" applyAlignment="1" applyProtection="1">
      <alignment horizontal="center" vertical="center"/>
      <protection hidden="1"/>
    </xf>
    <xf numFmtId="0" fontId="7" fillId="6" borderId="0" xfId="0" applyFont="1" applyFill="1" applyAlignment="1" applyProtection="1">
      <alignment horizontal="center" vertical="center"/>
      <protection hidden="1"/>
    </xf>
    <xf numFmtId="0" fontId="8" fillId="5" borderId="0" xfId="0" applyFont="1" applyFill="1" applyAlignment="1" applyProtection="1">
      <alignment horizontal="center" vertical="center"/>
      <protection hidden="1"/>
    </xf>
    <xf numFmtId="0" fontId="8" fillId="6" borderId="0" xfId="0" applyFont="1" applyFill="1" applyAlignment="1" applyProtection="1">
      <alignment horizontal="center" vertical="center"/>
      <protection hidden="1"/>
    </xf>
    <xf numFmtId="0" fontId="8" fillId="5" borderId="0" xfId="0" applyFont="1" applyFill="1" applyAlignment="1" applyProtection="1">
      <alignment horizontal="left" vertical="top"/>
      <protection hidden="1"/>
    </xf>
    <xf numFmtId="0" fontId="8" fillId="5" borderId="0" xfId="0" applyFont="1" applyFill="1" applyAlignment="1" applyProtection="1">
      <alignment vertical="top" wrapText="1"/>
      <protection hidden="1"/>
    </xf>
    <xf numFmtId="0" fontId="8" fillId="6" borderId="0" xfId="0" applyFont="1" applyFill="1" applyAlignment="1" applyProtection="1">
      <alignment vertical="top" wrapText="1"/>
      <protection hidden="1"/>
    </xf>
    <xf numFmtId="0" fontId="8" fillId="5" borderId="0" xfId="0" applyFont="1" applyFill="1" applyAlignment="1" applyProtection="1">
      <alignment vertical="center"/>
      <protection hidden="1"/>
    </xf>
    <xf numFmtId="0" fontId="8" fillId="6" borderId="0" xfId="0" applyFont="1" applyFill="1" applyAlignment="1" applyProtection="1">
      <alignment horizontal="left" vertical="center"/>
      <protection hidden="1"/>
    </xf>
    <xf numFmtId="0" fontId="8" fillId="6" borderId="0" xfId="0" applyFont="1" applyFill="1" applyAlignment="1" applyProtection="1">
      <alignment vertical="top"/>
      <protection hidden="1"/>
    </xf>
    <xf numFmtId="0" fontId="8" fillId="5" borderId="0" xfId="0" applyFont="1" applyFill="1" applyProtection="1">
      <protection hidden="1"/>
    </xf>
    <xf numFmtId="0" fontId="8" fillId="5" borderId="0" xfId="0" applyFont="1" applyFill="1" applyAlignment="1" applyProtection="1">
      <alignment horizontal="left" vertical="top" wrapText="1"/>
      <protection hidden="1"/>
    </xf>
    <xf numFmtId="49" fontId="8" fillId="5" borderId="0" xfId="0" applyNumberFormat="1" applyFont="1" applyFill="1" applyAlignment="1" applyProtection="1">
      <alignment horizontal="left" vertical="top" wrapText="1"/>
      <protection hidden="1"/>
    </xf>
    <xf numFmtId="49" fontId="8" fillId="6" borderId="0" xfId="0" applyNumberFormat="1" applyFont="1" applyFill="1" applyAlignment="1" applyProtection="1">
      <alignment horizontal="left" vertical="top" wrapText="1"/>
      <protection hidden="1"/>
    </xf>
    <xf numFmtId="0" fontId="8" fillId="5" borderId="0" xfId="0" applyFont="1" applyFill="1" applyAlignment="1" applyProtection="1">
      <alignment vertical="center" wrapText="1"/>
      <protection hidden="1"/>
    </xf>
    <xf numFmtId="0" fontId="8" fillId="6" borderId="0" xfId="0" applyFont="1" applyFill="1" applyAlignment="1" applyProtection="1">
      <alignment vertical="center" wrapText="1"/>
      <protection hidden="1"/>
    </xf>
    <xf numFmtId="0" fontId="8" fillId="6" borderId="0" xfId="0" applyFont="1" applyFill="1" applyAlignment="1" applyProtection="1">
      <alignment horizontal="left" vertical="top"/>
      <protection hidden="1"/>
    </xf>
    <xf numFmtId="0" fontId="8" fillId="6" borderId="0" xfId="0" applyFont="1" applyFill="1" applyAlignment="1" applyProtection="1">
      <alignment horizontal="left" vertical="top" wrapText="1"/>
      <protection hidden="1"/>
    </xf>
    <xf numFmtId="0" fontId="8" fillId="5" borderId="0" xfId="0" applyFont="1" applyFill="1" applyAlignment="1" applyProtection="1">
      <alignment horizontal="left" vertical="center" wrapText="1"/>
      <protection hidden="1"/>
    </xf>
    <xf numFmtId="0" fontId="8" fillId="6" borderId="0" xfId="0" applyFont="1" applyFill="1" applyAlignment="1" applyProtection="1">
      <alignment horizontal="left" vertical="center" wrapText="1"/>
      <protection hidden="1"/>
    </xf>
    <xf numFmtId="0" fontId="8" fillId="6" borderId="0" xfId="0" applyFont="1" applyFill="1" applyAlignment="1" applyProtection="1">
      <alignment wrapText="1"/>
      <protection hidden="1"/>
    </xf>
    <xf numFmtId="0" fontId="8" fillId="5" borderId="0" xfId="0" applyFont="1" applyFill="1" applyAlignment="1" applyProtection="1">
      <alignment horizontal="center" vertical="center" wrapText="1"/>
      <protection hidden="1"/>
    </xf>
    <xf numFmtId="0" fontId="8" fillId="6" borderId="0" xfId="0" applyFont="1" applyFill="1" applyAlignment="1" applyProtection="1">
      <alignment horizontal="center" vertical="center" wrapText="1"/>
      <protection hidden="1"/>
    </xf>
    <xf numFmtId="0" fontId="7" fillId="5" borderId="0" xfId="0" applyFont="1" applyFill="1" applyAlignment="1" applyProtection="1">
      <alignment vertical="top"/>
      <protection hidden="1"/>
    </xf>
    <xf numFmtId="0" fontId="7" fillId="6" borderId="0" xfId="0" applyFont="1" applyFill="1" applyAlignment="1" applyProtection="1">
      <alignment vertical="top"/>
      <protection hidden="1"/>
    </xf>
    <xf numFmtId="191" fontId="5" fillId="6" borderId="0" xfId="2" applyNumberFormat="1" applyFont="1" applyFill="1" applyAlignment="1" applyProtection="1">
      <alignment horizontal="center"/>
      <protection hidden="1"/>
    </xf>
    <xf numFmtId="0" fontId="6" fillId="4" borderId="0" xfId="0" applyFont="1" applyFill="1" applyProtection="1">
      <protection hidden="1"/>
    </xf>
    <xf numFmtId="43" fontId="6" fillId="4" borderId="0" xfId="2" applyFont="1" applyFill="1" applyProtection="1">
      <protection hidden="1"/>
    </xf>
    <xf numFmtId="0" fontId="5" fillId="6" borderId="0" xfId="0" applyFont="1" applyFill="1" applyAlignment="1" applyProtection="1">
      <alignment horizontal="left" vertical="top"/>
      <protection hidden="1"/>
    </xf>
    <xf numFmtId="0" fontId="5" fillId="6" borderId="0" xfId="0" applyFont="1" applyFill="1" applyAlignment="1" applyProtection="1">
      <alignment horizontal="right" vertical="top"/>
      <protection hidden="1"/>
    </xf>
    <xf numFmtId="49" fontId="6" fillId="6" borderId="0" xfId="0" quotePrefix="1" applyNumberFormat="1" applyFont="1" applyFill="1" applyAlignment="1" applyProtection="1">
      <alignment horizontal="center" vertical="top" wrapText="1"/>
      <protection hidden="1"/>
    </xf>
    <xf numFmtId="43" fontId="10" fillId="6" borderId="0" xfId="2" applyFont="1" applyFill="1" applyProtection="1">
      <protection hidden="1"/>
    </xf>
    <xf numFmtId="0" fontId="5" fillId="6" borderId="0" xfId="0" applyFont="1" applyFill="1" applyAlignment="1" applyProtection="1">
      <alignment horizontal="left" vertical="center"/>
      <protection hidden="1"/>
    </xf>
    <xf numFmtId="0" fontId="5" fillId="6" borderId="0" xfId="0" applyFont="1" applyFill="1" applyAlignment="1" applyProtection="1">
      <alignment horizontal="left"/>
      <protection hidden="1"/>
    </xf>
    <xf numFmtId="43" fontId="7" fillId="6" borderId="0" xfId="2" applyFont="1" applyFill="1" applyProtection="1">
      <protection hidden="1"/>
    </xf>
    <xf numFmtId="0" fontId="5" fillId="6" borderId="0" xfId="0" applyFont="1" applyFill="1" applyAlignment="1" applyProtection="1">
      <alignment horizontal="left" vertical="top" wrapText="1"/>
      <protection hidden="1"/>
    </xf>
    <xf numFmtId="49" fontId="6" fillId="6" borderId="0" xfId="0" applyNumberFormat="1" applyFont="1" applyFill="1" applyAlignment="1" applyProtection="1">
      <alignment horizontal="left" vertical="center"/>
      <protection hidden="1"/>
    </xf>
    <xf numFmtId="49" fontId="6" fillId="6" borderId="0" xfId="0" applyNumberFormat="1" applyFont="1" applyFill="1" applyAlignment="1" applyProtection="1">
      <alignment horizontal="center" vertical="center" wrapText="1"/>
      <protection hidden="1"/>
    </xf>
    <xf numFmtId="43" fontId="6" fillId="6" borderId="0" xfId="2" applyFont="1" applyFill="1" applyAlignment="1" applyProtection="1">
      <alignment wrapText="1"/>
      <protection hidden="1"/>
    </xf>
    <xf numFmtId="49" fontId="5" fillId="6" borderId="0" xfId="0" applyNumberFormat="1" applyFont="1" applyFill="1" applyAlignment="1" applyProtection="1">
      <alignment horizontal="center" vertical="center"/>
      <protection hidden="1"/>
    </xf>
    <xf numFmtId="43" fontId="5" fillId="6" borderId="0" xfId="2" applyFont="1" applyFill="1" applyProtection="1">
      <protection hidden="1"/>
    </xf>
    <xf numFmtId="49" fontId="6" fillId="6" borderId="0" xfId="0" applyNumberFormat="1" applyFont="1" applyFill="1" applyAlignment="1" applyProtection="1">
      <alignment horizontal="center" vertical="top"/>
      <protection hidden="1"/>
    </xf>
    <xf numFmtId="49" fontId="6" fillId="6" borderId="0" xfId="0" applyNumberFormat="1" applyFont="1" applyFill="1" applyAlignment="1" applyProtection="1">
      <alignment horizontal="center" wrapText="1"/>
      <protection hidden="1"/>
    </xf>
    <xf numFmtId="49" fontId="8" fillId="6" borderId="0" xfId="0" applyNumberFormat="1" applyFont="1" applyFill="1" applyAlignment="1" applyProtection="1">
      <alignment horizontal="center" vertical="top" wrapText="1"/>
      <protection hidden="1"/>
    </xf>
    <xf numFmtId="49" fontId="8" fillId="6" borderId="0" xfId="0" applyNumberFormat="1" applyFont="1" applyFill="1" applyAlignment="1" applyProtection="1">
      <alignment horizontal="center" vertical="top"/>
      <protection hidden="1"/>
    </xf>
    <xf numFmtId="0" fontId="6" fillId="6" borderId="0" xfId="0" quotePrefix="1" applyFont="1" applyFill="1" applyAlignment="1" applyProtection="1">
      <alignment horizontal="center" vertical="top"/>
      <protection hidden="1"/>
    </xf>
    <xf numFmtId="0" fontId="5" fillId="6" borderId="0" xfId="0" quotePrefix="1" applyFont="1" applyFill="1" applyAlignment="1" applyProtection="1">
      <alignment horizontal="center" vertical="top" wrapText="1"/>
      <protection hidden="1"/>
    </xf>
    <xf numFmtId="0" fontId="5" fillId="6" borderId="0" xfId="0" quotePrefix="1" applyFont="1" applyFill="1" applyAlignment="1" applyProtection="1">
      <alignment horizontal="center" vertical="top"/>
      <protection hidden="1"/>
    </xf>
    <xf numFmtId="0" fontId="5" fillId="6" borderId="0" xfId="0" applyFont="1" applyFill="1" applyAlignment="1" applyProtection="1">
      <alignment vertical="center"/>
      <protection hidden="1"/>
    </xf>
    <xf numFmtId="43" fontId="5" fillId="6" borderId="0" xfId="2" applyFont="1" applyFill="1" applyAlignment="1" applyProtection="1">
      <alignment vertical="top"/>
      <protection hidden="1"/>
    </xf>
    <xf numFmtId="0" fontId="6" fillId="6" borderId="0" xfId="0" quotePrefix="1" applyFont="1" applyFill="1" applyAlignment="1" applyProtection="1">
      <alignment horizontal="left" vertical="center"/>
      <protection hidden="1"/>
    </xf>
    <xf numFmtId="43" fontId="6" fillId="6" borderId="0" xfId="2" applyFont="1" applyFill="1" applyAlignment="1" applyProtection="1">
      <alignment vertical="center"/>
      <protection hidden="1"/>
    </xf>
    <xf numFmtId="0" fontId="6" fillId="6" borderId="0" xfId="0" applyFont="1" applyFill="1" applyAlignment="1" applyProtection="1">
      <alignment horizontal="left" indent="3"/>
      <protection hidden="1"/>
    </xf>
    <xf numFmtId="0" fontId="5" fillId="6" borderId="0" xfId="0" applyFont="1" applyFill="1" applyAlignment="1" applyProtection="1">
      <alignment horizontal="left" indent="3"/>
      <protection hidden="1"/>
    </xf>
    <xf numFmtId="0" fontId="6" fillId="6" borderId="0" xfId="0" quotePrefix="1" applyFont="1" applyFill="1" applyAlignment="1" applyProtection="1">
      <alignment vertical="center" wrapText="1"/>
      <protection hidden="1"/>
    </xf>
    <xf numFmtId="43" fontId="6" fillId="6" borderId="0" xfId="2" applyFont="1" applyFill="1" applyAlignment="1" applyProtection="1">
      <alignment vertical="center" wrapText="1"/>
      <protection hidden="1"/>
    </xf>
    <xf numFmtId="43" fontId="5" fillId="6" borderId="0" xfId="2" applyFont="1" applyFill="1" applyAlignment="1" applyProtection="1">
      <alignment vertical="top" wrapText="1"/>
      <protection hidden="1"/>
    </xf>
    <xf numFmtId="43" fontId="6" fillId="6" borderId="0" xfId="2" applyFont="1" applyFill="1" applyAlignment="1" applyProtection="1">
      <alignment horizontal="center" vertical="center"/>
      <protection hidden="1"/>
    </xf>
    <xf numFmtId="43" fontId="5" fillId="6" borderId="0" xfId="2" applyFont="1" applyFill="1" applyAlignment="1" applyProtection="1">
      <alignment horizontal="center" vertical="center"/>
      <protection hidden="1"/>
    </xf>
    <xf numFmtId="43" fontId="6" fillId="6" borderId="0" xfId="2" applyFont="1" applyFill="1" applyAlignment="1" applyProtection="1">
      <alignment horizontal="left" vertical="center"/>
      <protection hidden="1"/>
    </xf>
    <xf numFmtId="0" fontId="7" fillId="6" borderId="0" xfId="0" applyFont="1" applyFill="1" applyAlignment="1" applyProtection="1">
      <alignment horizontal="left" vertical="top"/>
      <protection hidden="1"/>
    </xf>
    <xf numFmtId="0" fontId="8" fillId="6" borderId="0" xfId="0" quotePrefix="1" applyFont="1" applyFill="1" applyAlignment="1" applyProtection="1">
      <alignment horizontal="left" vertical="center"/>
      <protection hidden="1"/>
    </xf>
    <xf numFmtId="0" fontId="7" fillId="6" borderId="0" xfId="0" applyFont="1" applyFill="1" applyAlignment="1" applyProtection="1">
      <alignment horizontal="center" vertical="top"/>
      <protection hidden="1"/>
    </xf>
    <xf numFmtId="49" fontId="8" fillId="6" borderId="0" xfId="0" applyNumberFormat="1" applyFont="1" applyFill="1" applyAlignment="1" applyProtection="1">
      <alignment horizontal="center" vertical="center"/>
      <protection hidden="1"/>
    </xf>
    <xf numFmtId="0" fontId="7" fillId="6" borderId="0" xfId="0" quotePrefix="1" applyFont="1" applyFill="1" applyAlignment="1" applyProtection="1">
      <alignment horizontal="left" vertical="center"/>
      <protection hidden="1"/>
    </xf>
    <xf numFmtId="0" fontId="7" fillId="6" borderId="0" xfId="0" applyFont="1" applyFill="1" applyAlignment="1" applyProtection="1">
      <alignment horizontal="left" vertical="center"/>
      <protection hidden="1"/>
    </xf>
    <xf numFmtId="0" fontId="7" fillId="6" borderId="0" xfId="0" applyFont="1" applyFill="1" applyAlignment="1" applyProtection="1">
      <alignment horizontal="left"/>
      <protection hidden="1"/>
    </xf>
    <xf numFmtId="0" fontId="8" fillId="6" borderId="0" xfId="0" applyFont="1" applyFill="1" applyAlignment="1" applyProtection="1">
      <alignment horizontal="left"/>
      <protection hidden="1"/>
    </xf>
    <xf numFmtId="0" fontId="8" fillId="6" borderId="0" xfId="0" applyFont="1" applyFill="1" applyAlignment="1" applyProtection="1">
      <alignment horizontal="left" indent="2"/>
      <protection hidden="1"/>
    </xf>
    <xf numFmtId="0" fontId="12" fillId="6" borderId="0" xfId="0" applyFont="1" applyFill="1" applyAlignment="1" applyProtection="1">
      <alignment horizontal="left" vertical="center" indent="2"/>
      <protection hidden="1"/>
    </xf>
    <xf numFmtId="0" fontId="13" fillId="6" borderId="0" xfId="0" quotePrefix="1" applyFont="1" applyFill="1" applyProtection="1">
      <protection hidden="1"/>
    </xf>
    <xf numFmtId="49" fontId="8" fillId="6" borderId="0" xfId="0" applyNumberFormat="1" applyFont="1" applyFill="1" applyAlignment="1" applyProtection="1">
      <alignment horizontal="center" vertical="center" wrapText="1"/>
      <protection hidden="1"/>
    </xf>
    <xf numFmtId="49" fontId="8" fillId="6" borderId="0" xfId="0" applyNumberFormat="1" applyFont="1" applyFill="1" applyAlignment="1" applyProtection="1">
      <alignment horizontal="center"/>
      <protection hidden="1"/>
    </xf>
    <xf numFmtId="0" fontId="7" fillId="6" borderId="0" xfId="0" applyFont="1" applyFill="1" applyAlignment="1" applyProtection="1">
      <alignment horizontal="left" vertical="center" wrapText="1"/>
      <protection hidden="1"/>
    </xf>
    <xf numFmtId="187" fontId="8" fillId="6" borderId="0" xfId="0" applyNumberFormat="1" applyFont="1" applyFill="1" applyAlignment="1" applyProtection="1">
      <alignment horizontal="center" vertical="top"/>
      <protection hidden="1"/>
    </xf>
    <xf numFmtId="187" fontId="8" fillId="6" borderId="0" xfId="0" applyNumberFormat="1" applyFont="1" applyFill="1" applyAlignment="1" applyProtection="1">
      <alignment horizontal="center"/>
      <protection hidden="1"/>
    </xf>
    <xf numFmtId="0" fontId="7" fillId="6" borderId="0" xfId="0" applyFont="1" applyFill="1" applyAlignment="1" applyProtection="1">
      <alignment horizontal="left" wrapText="1"/>
      <protection hidden="1"/>
    </xf>
    <xf numFmtId="0" fontId="11" fillId="6" borderId="0" xfId="0" applyFont="1" applyFill="1" applyAlignment="1" applyProtection="1">
      <alignment horizontal="left"/>
      <protection hidden="1"/>
    </xf>
    <xf numFmtId="43" fontId="8" fillId="6" borderId="0" xfId="2" applyFont="1" applyFill="1" applyProtection="1">
      <protection hidden="1"/>
    </xf>
    <xf numFmtId="43" fontId="11" fillId="6" borderId="0" xfId="2" applyFont="1" applyFill="1" applyAlignment="1" applyProtection="1">
      <alignment horizontal="center" vertical="center"/>
      <protection hidden="1"/>
    </xf>
    <xf numFmtId="43" fontId="6" fillId="6" borderId="0" xfId="2" applyFont="1" applyFill="1" applyBorder="1" applyProtection="1">
      <protection hidden="1"/>
    </xf>
    <xf numFmtId="187" fontId="8" fillId="6" borderId="0" xfId="0" applyNumberFormat="1" applyFont="1" applyFill="1" applyAlignment="1" applyProtection="1">
      <alignment horizontal="center" vertical="center" wrapText="1"/>
      <protection hidden="1"/>
    </xf>
    <xf numFmtId="187" fontId="8" fillId="6" borderId="0" xfId="0" applyNumberFormat="1" applyFont="1" applyFill="1" applyAlignment="1" applyProtection="1">
      <alignment horizontal="center" vertical="center"/>
      <protection hidden="1"/>
    </xf>
    <xf numFmtId="0" fontId="6" fillId="6" borderId="0" xfId="0" quotePrefix="1" applyFont="1" applyFill="1" applyAlignment="1" applyProtection="1">
      <alignment horizontal="left"/>
      <protection hidden="1"/>
    </xf>
    <xf numFmtId="43" fontId="7" fillId="6" borderId="0" xfId="2" applyFont="1" applyFill="1" applyAlignment="1" applyProtection="1">
      <alignment horizontal="right" vertical="top"/>
      <protection hidden="1"/>
    </xf>
    <xf numFmtId="43" fontId="8" fillId="6" borderId="0" xfId="2" applyFont="1" applyFill="1" applyAlignment="1" applyProtection="1">
      <alignment vertical="center"/>
      <protection hidden="1"/>
    </xf>
    <xf numFmtId="0" fontId="11" fillId="5" borderId="0" xfId="0" applyFont="1" applyFill="1" applyProtection="1">
      <protection hidden="1"/>
    </xf>
    <xf numFmtId="49" fontId="11" fillId="5" borderId="0" xfId="0" applyNumberFormat="1" applyFont="1" applyFill="1" applyAlignment="1" applyProtection="1">
      <alignment horizontal="center" vertical="center"/>
      <protection hidden="1"/>
    </xf>
    <xf numFmtId="0" fontId="11" fillId="5" borderId="0" xfId="0" applyFont="1" applyFill="1" applyAlignment="1" applyProtection="1">
      <alignment vertical="center"/>
      <protection hidden="1"/>
    </xf>
    <xf numFmtId="0" fontId="11" fillId="5" borderId="0" xfId="0" applyFont="1" applyFill="1" applyAlignment="1" applyProtection="1">
      <alignment horizontal="left" vertical="center"/>
      <protection hidden="1"/>
    </xf>
    <xf numFmtId="43" fontId="10" fillId="5" borderId="0" xfId="2" applyFont="1" applyFill="1" applyProtection="1">
      <protection hidden="1"/>
    </xf>
    <xf numFmtId="0" fontId="5" fillId="5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4" fillId="0" borderId="0" xfId="0" applyFont="1" applyProtection="1">
      <protection locked="0"/>
    </xf>
    <xf numFmtId="49" fontId="15" fillId="0" borderId="0" xfId="0" applyNumberFormat="1" applyFont="1" applyAlignment="1" applyProtection="1">
      <alignment horizontal="center" vertical="top"/>
      <protection locked="0"/>
    </xf>
    <xf numFmtId="0" fontId="15" fillId="0" borderId="0" xfId="0" applyFont="1" applyAlignment="1" applyProtection="1">
      <alignment vertical="top"/>
      <protection locked="0"/>
    </xf>
    <xf numFmtId="0" fontId="15" fillId="0" borderId="0" xfId="0" applyFont="1" applyAlignment="1" applyProtection="1">
      <alignment horizontal="center" vertical="top"/>
      <protection locked="0"/>
    </xf>
    <xf numFmtId="43" fontId="15" fillId="0" borderId="0" xfId="2" applyFont="1" applyAlignment="1" applyProtection="1">
      <alignment horizontal="center" vertical="top"/>
      <protection locked="0"/>
    </xf>
    <xf numFmtId="0" fontId="15" fillId="0" borderId="0" xfId="0" applyFont="1" applyAlignment="1" applyProtection="1">
      <alignment horizontal="center"/>
      <protection locked="0"/>
    </xf>
    <xf numFmtId="43" fontId="15" fillId="0" borderId="0" xfId="2" applyFont="1" applyAlignment="1" applyProtection="1">
      <alignment horizontal="center"/>
      <protection locked="0"/>
    </xf>
    <xf numFmtId="43" fontId="15" fillId="0" borderId="1" xfId="2" applyFont="1" applyBorder="1" applyAlignment="1" applyProtection="1">
      <alignment horizontal="center"/>
      <protection locked="0"/>
    </xf>
    <xf numFmtId="43" fontId="14" fillId="0" borderId="1" xfId="2" applyFont="1" applyBorder="1" applyAlignment="1" applyProtection="1">
      <alignment horizontal="center"/>
      <protection locked="0"/>
    </xf>
    <xf numFmtId="43" fontId="15" fillId="0" borderId="0" xfId="0" applyNumberFormat="1" applyFont="1" applyAlignment="1" applyProtection="1">
      <alignment horizontal="center"/>
      <protection locked="0"/>
    </xf>
    <xf numFmtId="43" fontId="15" fillId="0" borderId="0" xfId="0" applyNumberFormat="1" applyFont="1" applyAlignment="1" applyProtection="1">
      <alignment horizontal="center" vertical="top"/>
      <protection locked="0"/>
    </xf>
    <xf numFmtId="49" fontId="15" fillId="0" borderId="0" xfId="0" applyNumberFormat="1" applyFont="1" applyAlignment="1" applyProtection="1">
      <alignment horizontal="center" vertical="top" wrapText="1"/>
      <protection locked="0"/>
    </xf>
    <xf numFmtId="43" fontId="15" fillId="0" borderId="1" xfId="0" applyNumberFormat="1" applyFont="1" applyBorder="1" applyAlignment="1" applyProtection="1">
      <alignment horizontal="center"/>
      <protection locked="0"/>
    </xf>
    <xf numFmtId="43" fontId="14" fillId="0" borderId="4" xfId="2" applyFont="1" applyBorder="1" applyAlignment="1" applyProtection="1">
      <alignment horizontal="center"/>
      <protection locked="0"/>
    </xf>
    <xf numFmtId="43" fontId="14" fillId="0" borderId="2" xfId="2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left"/>
      <protection locked="0"/>
    </xf>
    <xf numFmtId="43" fontId="15" fillId="0" borderId="0" xfId="2" applyFont="1" applyProtection="1">
      <protection locked="0"/>
    </xf>
    <xf numFmtId="0" fontId="15" fillId="0" borderId="0" xfId="0" applyFont="1" applyAlignment="1" applyProtection="1">
      <alignment horizontal="center" vertical="center"/>
      <protection locked="0"/>
    </xf>
    <xf numFmtId="49" fontId="15" fillId="0" borderId="0" xfId="0" applyNumberFormat="1" applyFont="1" applyAlignment="1" applyProtection="1">
      <alignment horizontal="left" vertical="top"/>
      <protection locked="0"/>
    </xf>
    <xf numFmtId="0" fontId="15" fillId="0" borderId="0" xfId="0" applyFont="1" applyAlignment="1" applyProtection="1">
      <alignment horizontal="left" vertical="center"/>
      <protection locked="0"/>
    </xf>
    <xf numFmtId="43" fontId="14" fillId="0" borderId="0" xfId="2" applyFont="1" applyBorder="1" applyAlignment="1" applyProtection="1">
      <alignment horizontal="center"/>
      <protection locked="0"/>
    </xf>
    <xf numFmtId="43" fontId="15" fillId="0" borderId="0" xfId="0" applyNumberFormat="1" applyFont="1" applyProtection="1">
      <protection locked="0"/>
    </xf>
    <xf numFmtId="0" fontId="14" fillId="0" borderId="0" xfId="0" applyFont="1" applyAlignment="1" applyProtection="1">
      <alignment horizontal="center" vertical="top"/>
      <protection locked="0"/>
    </xf>
    <xf numFmtId="0" fontId="14" fillId="0" borderId="0" xfId="0" applyFont="1" applyAlignment="1" applyProtection="1">
      <alignment vertical="top"/>
      <protection locked="0"/>
    </xf>
    <xf numFmtId="0" fontId="15" fillId="0" borderId="0" xfId="0" applyFont="1" applyAlignment="1" applyProtection="1">
      <alignment vertical="top" wrapText="1"/>
      <protection locked="0"/>
    </xf>
    <xf numFmtId="43" fontId="15" fillId="0" borderId="1" xfId="0" applyNumberFormat="1" applyFont="1" applyBorder="1" applyAlignment="1" applyProtection="1">
      <alignment horizontal="center" vertical="top"/>
      <protection locked="0"/>
    </xf>
    <xf numFmtId="0" fontId="14" fillId="0" borderId="0" xfId="0" applyFont="1" applyAlignment="1" applyProtection="1">
      <alignment horizontal="left" vertical="top"/>
      <protection locked="0"/>
    </xf>
    <xf numFmtId="43" fontId="14" fillId="0" borderId="0" xfId="0" applyNumberFormat="1" applyFont="1" applyAlignment="1" applyProtection="1">
      <alignment horizontal="center" vertical="top"/>
      <protection locked="0"/>
    </xf>
    <xf numFmtId="49" fontId="15" fillId="0" borderId="0" xfId="0" applyNumberFormat="1" applyFont="1" applyAlignment="1" applyProtection="1">
      <alignment vertical="top"/>
      <protection locked="0"/>
    </xf>
    <xf numFmtId="0" fontId="15" fillId="0" borderId="0" xfId="0" applyFont="1" applyAlignment="1" applyProtection="1">
      <alignment horizontal="left" vertical="top"/>
      <protection locked="0"/>
    </xf>
    <xf numFmtId="49" fontId="15" fillId="0" borderId="0" xfId="0" applyNumberFormat="1" applyFont="1" applyAlignment="1" applyProtection="1">
      <alignment horizontal="center"/>
      <protection locked="0"/>
    </xf>
    <xf numFmtId="43" fontId="14" fillId="0" borderId="4" xfId="0" applyNumberFormat="1" applyFont="1" applyBorder="1" applyAlignment="1" applyProtection="1">
      <alignment horizontal="center" vertical="top"/>
      <protection locked="0"/>
    </xf>
    <xf numFmtId="189" fontId="14" fillId="0" borderId="5" xfId="2" applyNumberFormat="1" applyFont="1" applyBorder="1" applyAlignment="1" applyProtection="1">
      <alignment vertical="top"/>
      <protection locked="0"/>
    </xf>
    <xf numFmtId="189" fontId="14" fillId="0" borderId="2" xfId="2" applyNumberFormat="1" applyFont="1" applyBorder="1" applyAlignment="1" applyProtection="1">
      <alignment vertical="top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horizontal="center" vertical="top" wrapText="1"/>
      <protection locked="0"/>
    </xf>
    <xf numFmtId="43" fontId="14" fillId="0" borderId="0" xfId="2" applyFont="1" applyAlignment="1" applyProtection="1">
      <alignment horizontal="center"/>
      <protection locked="0"/>
    </xf>
    <xf numFmtId="189" fontId="15" fillId="0" borderId="0" xfId="2" applyNumberFormat="1" applyFont="1" applyBorder="1" applyAlignment="1" applyProtection="1">
      <alignment vertical="top"/>
      <protection locked="0"/>
    </xf>
    <xf numFmtId="189" fontId="14" fillId="0" borderId="0" xfId="2" applyNumberFormat="1" applyFont="1" applyBorder="1" applyAlignment="1" applyProtection="1">
      <alignment vertical="top"/>
      <protection locked="0"/>
    </xf>
    <xf numFmtId="189" fontId="15" fillId="0" borderId="1" xfId="2" applyNumberFormat="1" applyFont="1" applyBorder="1" applyAlignment="1" applyProtection="1">
      <alignment vertical="top"/>
      <protection locked="0"/>
    </xf>
    <xf numFmtId="189" fontId="14" fillId="0" borderId="1" xfId="2" applyNumberFormat="1" applyFont="1" applyBorder="1" applyAlignment="1" applyProtection="1">
      <alignment vertical="top"/>
      <protection locked="0"/>
    </xf>
    <xf numFmtId="0" fontId="14" fillId="0" borderId="0" xfId="0" applyFont="1" applyAlignment="1" applyProtection="1">
      <alignment wrapText="1"/>
      <protection locked="0"/>
    </xf>
    <xf numFmtId="43" fontId="14" fillId="0" borderId="0" xfId="2" applyFont="1" applyAlignment="1" applyProtection="1">
      <alignment horizontal="center" vertical="top"/>
      <protection locked="0"/>
    </xf>
    <xf numFmtId="43" fontId="14" fillId="0" borderId="3" xfId="2" applyFont="1" applyBorder="1" applyAlignment="1" applyProtection="1">
      <alignment horizontal="center"/>
      <protection locked="0"/>
    </xf>
    <xf numFmtId="0" fontId="15" fillId="0" borderId="0" xfId="0" applyFont="1"/>
    <xf numFmtId="43" fontId="15" fillId="0" borderId="0" xfId="2" applyFont="1" applyProtection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43" fontId="14" fillId="0" borderId="0" xfId="2" applyFont="1" applyAlignment="1" applyProtection="1">
      <alignment horizontal="center" vertical="top"/>
    </xf>
    <xf numFmtId="0" fontId="14" fillId="0" borderId="0" xfId="0" applyFont="1" applyAlignment="1">
      <alignment horizontal="right" vertical="top"/>
    </xf>
    <xf numFmtId="43" fontId="14" fillId="0" borderId="0" xfId="2" applyFont="1" applyAlignment="1" applyProtection="1">
      <alignment horizontal="right" vertical="top"/>
    </xf>
    <xf numFmtId="0" fontId="14" fillId="0" borderId="0" xfId="0" applyFont="1" applyAlignment="1" applyProtection="1">
      <alignment horizontal="right" vertical="top"/>
      <protection locked="0"/>
    </xf>
    <xf numFmtId="0" fontId="14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horizontal="left" vertical="center"/>
    </xf>
    <xf numFmtId="49" fontId="15" fillId="0" borderId="0" xfId="0" applyNumberFormat="1" applyFont="1" applyAlignment="1">
      <alignment horizontal="center" vertical="center"/>
    </xf>
    <xf numFmtId="43" fontId="15" fillId="0" borderId="0" xfId="2" applyFont="1" applyAlignment="1" applyProtection="1">
      <alignment horizontal="left"/>
    </xf>
    <xf numFmtId="43" fontId="15" fillId="0" borderId="0" xfId="0" applyNumberFormat="1" applyFont="1" applyAlignment="1">
      <alignment horizontal="left"/>
    </xf>
    <xf numFmtId="0" fontId="15" fillId="0" borderId="0" xfId="0" applyFont="1" applyAlignment="1" applyProtection="1">
      <alignment vertical="center"/>
      <protection locked="0"/>
    </xf>
    <xf numFmtId="43" fontId="15" fillId="0" borderId="0" xfId="0" applyNumberFormat="1" applyFont="1" applyAlignment="1" applyProtection="1">
      <alignment horizontal="center" vertical="center"/>
      <protection locked="0"/>
    </xf>
    <xf numFmtId="43" fontId="15" fillId="0" borderId="0" xfId="2" applyFont="1" applyAlignment="1" applyProtection="1">
      <alignment horizontal="center" vertical="center"/>
      <protection locked="0"/>
    </xf>
    <xf numFmtId="49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top"/>
    </xf>
    <xf numFmtId="49" fontId="15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left"/>
    </xf>
    <xf numFmtId="43" fontId="14" fillId="0" borderId="2" xfId="0" applyNumberFormat="1" applyFont="1" applyBorder="1" applyAlignment="1" applyProtection="1">
      <alignment horizontal="center" vertical="top"/>
      <protection locked="0"/>
    </xf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49" fontId="15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top"/>
    </xf>
    <xf numFmtId="188" fontId="15" fillId="0" borderId="0" xfId="2" applyNumberFormat="1" applyFont="1" applyBorder="1" applyAlignment="1" applyProtection="1">
      <alignment vertical="top"/>
      <protection locked="0"/>
    </xf>
    <xf numFmtId="43" fontId="15" fillId="0" borderId="0" xfId="2" applyFont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/>
      <protection locked="0"/>
    </xf>
    <xf numFmtId="43" fontId="14" fillId="0" borderId="2" xfId="0" applyNumberFormat="1" applyFont="1" applyBorder="1" applyAlignment="1" applyProtection="1">
      <alignment horizontal="center" vertical="center"/>
      <protection locked="0"/>
    </xf>
    <xf numFmtId="43" fontId="14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/>
    <xf numFmtId="43" fontId="14" fillId="0" borderId="0" xfId="2" applyFont="1" applyProtection="1"/>
    <xf numFmtId="0" fontId="15" fillId="0" borderId="1" xfId="0" applyFont="1" applyBorder="1" applyProtection="1"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43" fontId="14" fillId="0" borderId="5" xfId="2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43" fontId="14" fillId="0" borderId="1" xfId="2" applyFont="1" applyBorder="1" applyAlignment="1" applyProtection="1">
      <alignment horizontal="center" vertical="center"/>
      <protection locked="0"/>
    </xf>
    <xf numFmtId="43" fontId="15" fillId="0" borderId="0" xfId="2" applyFont="1" applyAlignment="1" applyProtection="1">
      <alignment horizontal="center" vertical="top" wrapText="1"/>
    </xf>
    <xf numFmtId="43" fontId="14" fillId="0" borderId="1" xfId="0" applyNumberFormat="1" applyFont="1" applyBorder="1" applyAlignment="1" applyProtection="1">
      <alignment horizontal="center" vertical="center"/>
      <protection locked="0"/>
    </xf>
    <xf numFmtId="43" fontId="15" fillId="0" borderId="1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top" wrapText="1"/>
      <protection locked="0"/>
    </xf>
    <xf numFmtId="43" fontId="14" fillId="0" borderId="4" xfId="0" applyNumberFormat="1" applyFont="1" applyBorder="1" applyAlignment="1" applyProtection="1">
      <alignment horizontal="center" vertical="center"/>
      <protection locked="0"/>
    </xf>
    <xf numFmtId="49" fontId="15" fillId="0" borderId="0" xfId="0" applyNumberFormat="1" applyFont="1" applyAlignment="1">
      <alignment horizontal="center" vertical="top"/>
    </xf>
    <xf numFmtId="0" fontId="14" fillId="0" borderId="5" xfId="0" applyFont="1" applyBorder="1" applyProtection="1">
      <protection locked="0"/>
    </xf>
    <xf numFmtId="0" fontId="14" fillId="0" borderId="1" xfId="0" applyFont="1" applyBorder="1" applyProtection="1">
      <protection locked="0"/>
    </xf>
    <xf numFmtId="43" fontId="14" fillId="0" borderId="0" xfId="2" applyFont="1" applyAlignment="1" applyProtection="1">
      <alignment vertical="center"/>
      <protection locked="0"/>
    </xf>
    <xf numFmtId="43" fontId="14" fillId="0" borderId="1" xfId="2" applyFont="1" applyBorder="1" applyAlignment="1" applyProtection="1">
      <alignment vertical="center"/>
      <protection locked="0"/>
    </xf>
    <xf numFmtId="43" fontId="14" fillId="0" borderId="0" xfId="2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43" fontId="14" fillId="0" borderId="3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43" fontId="14" fillId="0" borderId="1" xfId="0" applyNumberFormat="1" applyFont="1" applyBorder="1" applyAlignment="1" applyProtection="1">
      <alignment horizontal="center" vertical="top"/>
      <protection locked="0"/>
    </xf>
    <xf numFmtId="49" fontId="15" fillId="0" borderId="0" xfId="0" applyNumberFormat="1" applyFont="1" applyAlignment="1">
      <alignment horizontal="center" wrapText="1"/>
    </xf>
    <xf numFmtId="43" fontId="15" fillId="0" borderId="0" xfId="2" applyFont="1" applyAlignment="1" applyProtection="1">
      <alignment horizontal="center" vertical="center" wrapText="1"/>
    </xf>
    <xf numFmtId="0" fontId="15" fillId="0" borderId="5" xfId="0" applyFont="1" applyBorder="1" applyProtection="1">
      <protection locked="0"/>
    </xf>
    <xf numFmtId="0" fontId="15" fillId="0" borderId="5" xfId="0" applyFont="1" applyBorder="1" applyAlignment="1" applyProtection="1">
      <alignment horizontal="center" vertical="top"/>
      <protection locked="0"/>
    </xf>
    <xf numFmtId="43" fontId="15" fillId="0" borderId="1" xfId="2" applyFont="1" applyBorder="1" applyAlignment="1" applyProtection="1">
      <alignment horizontal="center" vertical="top"/>
      <protection locked="0"/>
    </xf>
    <xf numFmtId="43" fontId="15" fillId="0" borderId="0" xfId="2" applyFont="1" applyBorder="1" applyAlignment="1" applyProtection="1">
      <alignment horizontal="center" vertical="top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49" fontId="17" fillId="0" borderId="0" xfId="0" applyNumberFormat="1" applyFont="1" applyAlignment="1" applyProtection="1">
      <alignment horizontal="center" vertical="center"/>
      <protection locked="0"/>
    </xf>
    <xf numFmtId="43" fontId="15" fillId="0" borderId="0" xfId="2" applyFont="1" applyAlignment="1" applyProtection="1">
      <alignment vertical="center"/>
    </xf>
    <xf numFmtId="0" fontId="14" fillId="0" borderId="0" xfId="0" applyFont="1" applyAlignment="1">
      <alignment vertical="center"/>
    </xf>
    <xf numFmtId="43" fontId="14" fillId="0" borderId="0" xfId="2" applyFont="1" applyAlignment="1" applyProtection="1">
      <alignment vertical="center"/>
    </xf>
    <xf numFmtId="0" fontId="14" fillId="0" borderId="0" xfId="0" applyFont="1" applyAlignment="1" applyProtection="1">
      <alignment horizontal="centerContinuous" vertical="center"/>
      <protection locked="0"/>
    </xf>
    <xf numFmtId="43" fontId="15" fillId="0" borderId="1" xfId="2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top"/>
    </xf>
    <xf numFmtId="43" fontId="14" fillId="0" borderId="0" xfId="2" applyFont="1" applyAlignment="1" applyProtection="1">
      <alignment vertical="top"/>
    </xf>
    <xf numFmtId="0" fontId="15" fillId="0" borderId="0" xfId="0" quotePrefix="1" applyFont="1" applyAlignment="1" applyProtection="1">
      <alignment vertical="center"/>
      <protection locked="0"/>
    </xf>
    <xf numFmtId="49" fontId="15" fillId="0" borderId="0" xfId="0" applyNumberFormat="1" applyFont="1" applyAlignment="1">
      <alignment vertical="top"/>
    </xf>
    <xf numFmtId="43" fontId="14" fillId="0" borderId="3" xfId="0" applyNumberFormat="1" applyFont="1" applyBorder="1" applyAlignment="1" applyProtection="1">
      <alignment horizontal="center" vertical="top"/>
      <protection locked="0"/>
    </xf>
    <xf numFmtId="0" fontId="15" fillId="0" borderId="0" xfId="0" applyFont="1" applyAlignment="1" applyProtection="1">
      <alignment horizontal="left" indent="3"/>
      <protection locked="0"/>
    </xf>
    <xf numFmtId="0" fontId="14" fillId="0" borderId="0" xfId="0" applyFont="1" applyAlignment="1" applyProtection="1">
      <alignment horizontal="left" indent="3"/>
      <protection locked="0"/>
    </xf>
    <xf numFmtId="43" fontId="14" fillId="0" borderId="4" xfId="2" applyFont="1" applyFill="1" applyBorder="1" applyAlignment="1" applyProtection="1">
      <alignment horizontal="center"/>
      <protection locked="0"/>
    </xf>
    <xf numFmtId="43" fontId="14" fillId="0" borderId="0" xfId="2" applyFont="1" applyFill="1" applyBorder="1" applyAlignment="1" applyProtection="1">
      <alignment horizontal="center"/>
      <protection locked="0"/>
    </xf>
    <xf numFmtId="43" fontId="14" fillId="0" borderId="2" xfId="0" applyNumberFormat="1" applyFont="1" applyBorder="1" applyAlignment="1" applyProtection="1">
      <alignment horizontal="center"/>
      <protection locked="0"/>
    </xf>
    <xf numFmtId="43" fontId="14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>
      <alignment vertical="center" wrapText="1"/>
    </xf>
    <xf numFmtId="43" fontId="15" fillId="0" borderId="0" xfId="2" applyFont="1" applyAlignment="1" applyProtection="1">
      <alignment vertical="center" wrapText="1"/>
    </xf>
    <xf numFmtId="0" fontId="14" fillId="0" borderId="0" xfId="0" applyFont="1" applyAlignment="1" applyProtection="1">
      <alignment horizontal="centerContinuous" vertical="top"/>
      <protection locked="0"/>
    </xf>
    <xf numFmtId="0" fontId="14" fillId="0" borderId="0" xfId="0" applyFont="1" applyAlignment="1">
      <alignment vertical="center" wrapText="1"/>
    </xf>
    <xf numFmtId="43" fontId="14" fillId="0" borderId="0" xfId="2" applyFont="1" applyAlignment="1" applyProtection="1">
      <alignment vertical="center" wrapText="1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43" fontId="15" fillId="0" borderId="1" xfId="2" applyFont="1" applyBorder="1" applyAlignment="1" applyProtection="1">
      <alignment vertical="top"/>
      <protection locked="0"/>
    </xf>
    <xf numFmtId="43" fontId="14" fillId="0" borderId="0" xfId="2" applyFont="1" applyAlignment="1" applyProtection="1">
      <alignment horizontal="center" vertical="center"/>
    </xf>
    <xf numFmtId="43" fontId="14" fillId="0" borderId="3" xfId="2" applyFont="1" applyBorder="1" applyAlignment="1" applyProtection="1">
      <alignment horizontal="center" vertical="center"/>
      <protection locked="0"/>
    </xf>
    <xf numFmtId="43" fontId="14" fillId="0" borderId="2" xfId="2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top"/>
      <protection locked="0"/>
    </xf>
    <xf numFmtId="0" fontId="18" fillId="0" borderId="0" xfId="0" applyFont="1" applyAlignment="1" applyProtection="1">
      <alignment horizontal="right" vertical="top"/>
      <protection locked="0"/>
    </xf>
    <xf numFmtId="0" fontId="17" fillId="0" borderId="0" xfId="0" quotePrefix="1" applyFont="1" applyAlignment="1" applyProtection="1">
      <alignment vertical="center"/>
      <protection locked="0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top"/>
    </xf>
    <xf numFmtId="43" fontId="18" fillId="0" borderId="0" xfId="2" applyFont="1" applyAlignment="1" applyProtection="1">
      <alignment horizontal="center" vertical="top"/>
    </xf>
    <xf numFmtId="0" fontId="18" fillId="0" borderId="0" xfId="0" applyFont="1" applyAlignment="1" applyProtection="1">
      <alignment horizontal="left" vertical="top"/>
      <protection locked="0"/>
    </xf>
    <xf numFmtId="0" fontId="17" fillId="0" borderId="0" xfId="0" applyFont="1" applyAlignment="1">
      <alignment horizontal="center" vertical="center"/>
    </xf>
    <xf numFmtId="0" fontId="18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top"/>
      <protection locked="0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horizontal="center" vertical="top" wrapText="1"/>
    </xf>
    <xf numFmtId="0" fontId="17" fillId="0" borderId="0" xfId="0" applyFont="1" applyAlignment="1" applyProtection="1">
      <alignment vertical="top"/>
      <protection locked="0"/>
    </xf>
    <xf numFmtId="43" fontId="17" fillId="0" borderId="0" xfId="0" applyNumberFormat="1" applyFont="1" applyAlignment="1" applyProtection="1">
      <alignment horizontal="center" vertical="top"/>
      <protection locked="0"/>
    </xf>
    <xf numFmtId="0" fontId="17" fillId="0" borderId="0" xfId="0" applyFont="1" applyAlignment="1" applyProtection="1">
      <alignment horizontal="center" vertical="top"/>
      <protection locked="0"/>
    </xf>
    <xf numFmtId="0" fontId="17" fillId="0" borderId="0" xfId="0" applyFont="1" applyAlignment="1">
      <alignment vertical="center"/>
    </xf>
    <xf numFmtId="49" fontId="17" fillId="0" borderId="0" xfId="0" applyNumberFormat="1" applyFont="1" applyAlignment="1">
      <alignment horizontal="center" vertical="center"/>
    </xf>
    <xf numFmtId="43" fontId="17" fillId="0" borderId="1" xfId="0" applyNumberFormat="1" applyFont="1" applyBorder="1" applyAlignment="1" applyProtection="1">
      <alignment horizontal="center" vertical="center"/>
      <protection locked="0"/>
    </xf>
    <xf numFmtId="43" fontId="18" fillId="0" borderId="3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49" fontId="17" fillId="0" borderId="0" xfId="0" applyNumberFormat="1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7" fillId="0" borderId="0" xfId="0" quotePrefix="1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43" fontId="17" fillId="0" borderId="0" xfId="2" applyFont="1" applyAlignment="1" applyProtection="1">
      <alignment horizontal="center" vertical="center"/>
      <protection locked="0"/>
    </xf>
    <xf numFmtId="43" fontId="18" fillId="0" borderId="2" xfId="2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right" vertical="center"/>
      <protection locked="0"/>
    </xf>
    <xf numFmtId="0" fontId="17" fillId="0" borderId="0" xfId="0" applyFo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left" vertical="center"/>
    </xf>
    <xf numFmtId="0" fontId="17" fillId="0" borderId="0" xfId="0" quotePrefix="1" applyFont="1" applyAlignment="1">
      <alignment horizontal="left" vertical="center"/>
    </xf>
    <xf numFmtId="43" fontId="17" fillId="0" borderId="1" xfId="0" applyNumberFormat="1" applyFont="1" applyBorder="1" applyAlignment="1" applyProtection="1">
      <alignment horizontal="center" vertical="top"/>
      <protection locked="0"/>
    </xf>
    <xf numFmtId="0" fontId="18" fillId="0" borderId="0" xfId="0" applyFont="1" applyProtection="1">
      <protection locked="0"/>
    </xf>
    <xf numFmtId="0" fontId="19" fillId="0" borderId="0" xfId="0" applyFont="1" applyAlignment="1" applyProtection="1">
      <alignment horizontal="center" vertical="top"/>
      <protection locked="0"/>
    </xf>
    <xf numFmtId="43" fontId="17" fillId="0" borderId="0" xfId="2" applyFont="1" applyAlignment="1" applyProtection="1">
      <alignment horizontal="left" vertical="center"/>
    </xf>
    <xf numFmtId="0" fontId="17" fillId="0" borderId="1" xfId="0" applyFont="1" applyBorder="1" applyAlignment="1" applyProtection="1">
      <alignment horizontal="center" vertical="top"/>
      <protection locked="0"/>
    </xf>
    <xf numFmtId="43" fontId="18" fillId="0" borderId="3" xfId="2" applyFont="1" applyBorder="1" applyAlignment="1" applyProtection="1">
      <alignment horizontal="center" vertical="center"/>
      <protection locked="0"/>
    </xf>
    <xf numFmtId="0" fontId="20" fillId="2" borderId="0" xfId="0" applyFont="1" applyFill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 vertical="top"/>
      <protection locked="0"/>
    </xf>
    <xf numFmtId="43" fontId="17" fillId="0" borderId="0" xfId="2" applyFont="1" applyAlignment="1" applyProtection="1">
      <alignment horizontal="center" vertical="top"/>
      <protection locked="0"/>
    </xf>
    <xf numFmtId="0" fontId="17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vertical="top" wrapText="1"/>
      <protection locked="0"/>
    </xf>
    <xf numFmtId="0" fontId="17" fillId="0" borderId="0" xfId="0" applyFont="1" applyAlignment="1" applyProtection="1">
      <alignment horizontal="left" indent="2"/>
      <protection locked="0"/>
    </xf>
    <xf numFmtId="43" fontId="17" fillId="0" borderId="0" xfId="2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left" vertical="center" indent="2"/>
      <protection locked="0"/>
    </xf>
    <xf numFmtId="0" fontId="23" fillId="0" borderId="0" xfId="0" quotePrefix="1" applyFont="1"/>
    <xf numFmtId="43" fontId="17" fillId="0" borderId="1" xfId="2" applyFont="1" applyBorder="1" applyAlignment="1" applyProtection="1">
      <alignment horizontal="center"/>
      <protection locked="0"/>
    </xf>
    <xf numFmtId="43" fontId="18" fillId="0" borderId="1" xfId="2" applyFont="1" applyBorder="1" applyAlignment="1" applyProtection="1">
      <alignment horizontal="center" vertical="center"/>
      <protection locked="0"/>
    </xf>
    <xf numFmtId="43" fontId="23" fillId="0" borderId="0" xfId="2" quotePrefix="1" applyFont="1" applyProtection="1"/>
    <xf numFmtId="43" fontId="17" fillId="0" borderId="0" xfId="2" applyFont="1" applyBorder="1" applyAlignment="1" applyProtection="1">
      <alignment horizontal="center"/>
      <protection locked="0"/>
    </xf>
    <xf numFmtId="43" fontId="17" fillId="0" borderId="0" xfId="0" applyNumberFormat="1" applyFont="1" applyAlignment="1" applyProtection="1">
      <alignment horizontal="center" vertical="center"/>
      <protection locked="0"/>
    </xf>
    <xf numFmtId="43" fontId="18" fillId="0" borderId="4" xfId="0" applyNumberFormat="1" applyFont="1" applyBorder="1" applyAlignment="1" applyProtection="1">
      <alignment horizontal="center" vertical="center"/>
      <protection locked="0"/>
    </xf>
    <xf numFmtId="49" fontId="17" fillId="0" borderId="0" xfId="0" applyNumberFormat="1" applyFont="1" applyAlignment="1">
      <alignment horizontal="center" vertical="center" wrapText="1"/>
    </xf>
    <xf numFmtId="43" fontId="18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43" fontId="17" fillId="0" borderId="0" xfId="0" applyNumberFormat="1" applyFont="1" applyAlignment="1" applyProtection="1">
      <alignment vertical="top"/>
      <protection locked="0"/>
    </xf>
    <xf numFmtId="0" fontId="17" fillId="0" borderId="0" xfId="0" applyFont="1"/>
    <xf numFmtId="43" fontId="17" fillId="0" borderId="1" xfId="0" applyNumberFormat="1" applyFont="1" applyBorder="1" applyAlignment="1" applyProtection="1">
      <alignment vertical="top"/>
      <protection locked="0"/>
    </xf>
    <xf numFmtId="43" fontId="18" fillId="0" borderId="2" xfId="0" applyNumberFormat="1" applyFont="1" applyBorder="1" applyAlignment="1" applyProtection="1">
      <alignment horizontal="center" vertical="center"/>
      <protection locked="0"/>
    </xf>
    <xf numFmtId="49" fontId="17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center" vertical="top"/>
    </xf>
    <xf numFmtId="43" fontId="17" fillId="0" borderId="0" xfId="2" applyFont="1" applyProtection="1"/>
    <xf numFmtId="0" fontId="17" fillId="0" borderId="1" xfId="0" applyFont="1" applyBorder="1" applyAlignment="1" applyProtection="1">
      <alignment vertical="top"/>
      <protection locked="0"/>
    </xf>
    <xf numFmtId="49" fontId="17" fillId="0" borderId="0" xfId="0" applyNumberFormat="1" applyFont="1" applyAlignment="1">
      <alignment horizontal="left" vertical="top"/>
    </xf>
    <xf numFmtId="187" fontId="17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left" vertical="top"/>
    </xf>
    <xf numFmtId="43" fontId="18" fillId="0" borderId="1" xfId="0" applyNumberFormat="1" applyFont="1" applyBorder="1" applyAlignment="1" applyProtection="1">
      <alignment horizontal="center" vertical="center"/>
      <protection locked="0"/>
    </xf>
    <xf numFmtId="187" fontId="17" fillId="0" borderId="0" xfId="0" applyNumberFormat="1" applyFont="1" applyAlignment="1">
      <alignment horizont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wrapText="1"/>
      <protection locked="0"/>
    </xf>
    <xf numFmtId="43" fontId="17" fillId="0" borderId="0" xfId="2" applyFont="1" applyAlignment="1" applyProtection="1">
      <alignment horizontal="center"/>
    </xf>
    <xf numFmtId="0" fontId="20" fillId="0" borderId="0" xfId="0" applyFont="1" applyProtection="1">
      <protection locked="0"/>
    </xf>
    <xf numFmtId="43" fontId="17" fillId="0" borderId="0" xfId="2" applyFont="1" applyAlignment="1" applyProtection="1">
      <alignment horizontal="center" vertical="center"/>
    </xf>
    <xf numFmtId="43" fontId="18" fillId="0" borderId="2" xfId="0" applyNumberFormat="1" applyFont="1" applyBorder="1" applyAlignment="1" applyProtection="1">
      <alignment horizontal="center" vertical="top"/>
      <protection locked="0"/>
    </xf>
    <xf numFmtId="49" fontId="17" fillId="0" borderId="0" xfId="0" applyNumberFormat="1" applyFont="1" applyAlignment="1" applyProtection="1">
      <alignment horizontal="center" vertical="top"/>
      <protection locked="0"/>
    </xf>
    <xf numFmtId="187" fontId="17" fillId="0" borderId="0" xfId="0" applyNumberFormat="1" applyFont="1" applyAlignment="1">
      <alignment horizontal="center" vertical="center" wrapText="1"/>
    </xf>
    <xf numFmtId="187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top"/>
    </xf>
    <xf numFmtId="43" fontId="18" fillId="0" borderId="0" xfId="2" applyFont="1" applyAlignment="1" applyProtection="1">
      <alignment vertical="top"/>
    </xf>
    <xf numFmtId="43" fontId="17" fillId="0" borderId="0" xfId="2" applyFont="1" applyAlignment="1" applyProtection="1">
      <alignment vertical="center"/>
    </xf>
    <xf numFmtId="0" fontId="24" fillId="4" borderId="0" xfId="0" applyFont="1" applyFill="1" applyAlignment="1">
      <alignment horizontal="center" vertical="top"/>
    </xf>
    <xf numFmtId="0" fontId="25" fillId="0" borderId="0" xfId="0" applyFont="1"/>
    <xf numFmtId="0" fontId="26" fillId="2" borderId="0" xfId="0" applyFont="1" applyFill="1" applyAlignment="1">
      <alignment horizontal="center" vertical="top"/>
    </xf>
    <xf numFmtId="0" fontId="24" fillId="4" borderId="0" xfId="0" applyFont="1" applyFill="1" applyAlignment="1">
      <alignment horizontal="left" vertical="top"/>
    </xf>
    <xf numFmtId="0" fontId="25" fillId="4" borderId="0" xfId="0" applyFont="1" applyFill="1" applyAlignment="1">
      <alignment vertical="center"/>
    </xf>
    <xf numFmtId="0" fontId="25" fillId="4" borderId="0" xfId="0" applyFont="1" applyFill="1" applyAlignment="1">
      <alignment horizontal="left" vertical="top"/>
    </xf>
    <xf numFmtId="0" fontId="24" fillId="4" borderId="0" xfId="0" applyFont="1" applyFill="1" applyAlignment="1">
      <alignment horizontal="center" vertical="center" wrapText="1"/>
    </xf>
    <xf numFmtId="0" fontId="24" fillId="4" borderId="0" xfId="0" applyFont="1" applyFill="1" applyAlignment="1">
      <alignment horizontal="center" vertical="center"/>
    </xf>
    <xf numFmtId="0" fontId="24" fillId="4" borderId="0" xfId="0" applyFont="1" applyFill="1" applyAlignment="1" applyProtection="1">
      <alignment horizontal="center" vertical="center" wrapText="1"/>
      <protection hidden="1"/>
    </xf>
    <xf numFmtId="0" fontId="24" fillId="4" borderId="0" xfId="0" applyFont="1" applyFill="1" applyAlignment="1" applyProtection="1">
      <alignment horizontal="center" vertical="center"/>
      <protection hidden="1"/>
    </xf>
    <xf numFmtId="0" fontId="28" fillId="4" borderId="0" xfId="0" applyFont="1" applyFill="1" applyAlignment="1">
      <alignment horizontal="left" vertical="top"/>
    </xf>
    <xf numFmtId="190" fontId="28" fillId="4" borderId="0" xfId="0" applyNumberFormat="1" applyFont="1" applyFill="1" applyAlignment="1" applyProtection="1">
      <alignment horizontal="right" vertical="center" wrapText="1"/>
      <protection hidden="1"/>
    </xf>
    <xf numFmtId="190" fontId="28" fillId="4" borderId="0" xfId="2" applyNumberFormat="1" applyFont="1" applyFill="1" applyAlignment="1" applyProtection="1">
      <alignment horizontal="right" vertical="center" wrapText="1"/>
      <protection hidden="1"/>
    </xf>
    <xf numFmtId="0" fontId="28" fillId="0" borderId="0" xfId="0" applyFont="1"/>
    <xf numFmtId="190" fontId="25" fillId="4" borderId="0" xfId="0" applyNumberFormat="1" applyFont="1" applyFill="1" applyAlignment="1" applyProtection="1">
      <alignment horizontal="right" vertical="center" wrapText="1"/>
      <protection hidden="1"/>
    </xf>
    <xf numFmtId="190" fontId="25" fillId="4" borderId="0" xfId="2" applyNumberFormat="1" applyFont="1" applyFill="1" applyAlignment="1" applyProtection="1">
      <alignment horizontal="right" vertical="center" wrapText="1"/>
      <protection hidden="1"/>
    </xf>
    <xf numFmtId="190" fontId="25" fillId="4" borderId="0" xfId="0" applyNumberFormat="1" applyFont="1" applyFill="1" applyAlignment="1" applyProtection="1">
      <alignment horizontal="right" vertical="center"/>
      <protection hidden="1"/>
    </xf>
    <xf numFmtId="0" fontId="28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190" fontId="29" fillId="4" borderId="1" xfId="0" applyNumberFormat="1" applyFont="1" applyFill="1" applyBorder="1" applyAlignment="1" applyProtection="1">
      <alignment horizontal="right" vertical="center" wrapText="1"/>
      <protection hidden="1"/>
    </xf>
    <xf numFmtId="190" fontId="29" fillId="4" borderId="0" xfId="0" applyNumberFormat="1" applyFont="1" applyFill="1" applyAlignment="1" applyProtection="1">
      <alignment horizontal="right" vertical="center" wrapText="1"/>
      <protection hidden="1"/>
    </xf>
    <xf numFmtId="0" fontId="29" fillId="0" borderId="0" xfId="0" applyFont="1"/>
    <xf numFmtId="0" fontId="24" fillId="4" borderId="0" xfId="0" applyFont="1" applyFill="1" applyAlignment="1">
      <alignment vertical="center"/>
    </xf>
    <xf numFmtId="0" fontId="25" fillId="4" borderId="0" xfId="0" applyFont="1" applyFill="1" applyAlignment="1" applyProtection="1">
      <alignment horizontal="center" vertical="center" wrapText="1"/>
      <protection hidden="1"/>
    </xf>
    <xf numFmtId="0" fontId="24" fillId="4" borderId="0" xfId="0" applyFont="1" applyFill="1" applyAlignment="1">
      <alignment horizontal="left" vertical="center"/>
    </xf>
    <xf numFmtId="43" fontId="28" fillId="4" borderId="0" xfId="0" applyNumberFormat="1" applyFont="1" applyFill="1" applyAlignment="1" applyProtection="1">
      <alignment horizontal="center" vertical="center" wrapText="1"/>
      <protection hidden="1"/>
    </xf>
    <xf numFmtId="0" fontId="25" fillId="4" borderId="0" xfId="0" applyFont="1" applyFill="1" applyAlignment="1" applyProtection="1">
      <alignment horizontal="center" vertical="center"/>
      <protection hidden="1"/>
    </xf>
    <xf numFmtId="43" fontId="29" fillId="4" borderId="0" xfId="0" applyNumberFormat="1" applyFont="1" applyFill="1" applyAlignment="1" applyProtection="1">
      <alignment horizontal="center" vertical="center" wrapText="1"/>
      <protection hidden="1"/>
    </xf>
    <xf numFmtId="43" fontId="25" fillId="4" borderId="0" xfId="0" applyNumberFormat="1" applyFont="1" applyFill="1" applyAlignment="1" applyProtection="1">
      <alignment horizontal="center" vertical="center" wrapText="1"/>
      <protection hidden="1"/>
    </xf>
    <xf numFmtId="0" fontId="25" fillId="4" borderId="0" xfId="0" applyFont="1" applyFill="1" applyAlignment="1" applyProtection="1">
      <alignment vertical="center"/>
      <protection hidden="1"/>
    </xf>
    <xf numFmtId="0" fontId="28" fillId="4" borderId="0" xfId="0" applyFont="1" applyFill="1" applyAlignment="1" applyProtection="1">
      <alignment vertical="center"/>
      <protection hidden="1"/>
    </xf>
    <xf numFmtId="0" fontId="25" fillId="4" borderId="0" xfId="0" applyFont="1" applyFill="1" applyAlignment="1" applyProtection="1">
      <alignment horizontal="center"/>
      <protection hidden="1"/>
    </xf>
    <xf numFmtId="0" fontId="25" fillId="4" borderId="0" xfId="0" applyFont="1" applyFill="1" applyAlignment="1">
      <alignment horizontal="center"/>
    </xf>
    <xf numFmtId="0" fontId="25" fillId="4" borderId="0" xfId="0" applyFont="1" applyFill="1" applyAlignment="1">
      <alignment horizontal="left" vertical="center"/>
    </xf>
    <xf numFmtId="0" fontId="28" fillId="4" borderId="0" xfId="0" applyFont="1" applyFill="1" applyAlignment="1">
      <alignment vertical="center" wrapText="1"/>
    </xf>
    <xf numFmtId="0" fontId="28" fillId="4" borderId="0" xfId="0" applyFont="1" applyFill="1"/>
    <xf numFmtId="0" fontId="28" fillId="4" borderId="0" xfId="0" applyFont="1" applyFill="1" applyAlignment="1">
      <alignment vertical="top" wrapText="1"/>
    </xf>
    <xf numFmtId="0" fontId="25" fillId="4" borderId="0" xfId="0" applyFont="1" applyFill="1" applyAlignment="1">
      <alignment vertical="center" wrapText="1"/>
    </xf>
    <xf numFmtId="0" fontId="28" fillId="4" borderId="0" xfId="0" applyFont="1" applyFill="1" applyAlignment="1">
      <alignment horizontal="center" vertical="center"/>
    </xf>
    <xf numFmtId="0" fontId="25" fillId="4" borderId="0" xfId="0" applyFont="1" applyFill="1"/>
    <xf numFmtId="0" fontId="25" fillId="4" borderId="0" xfId="0" applyFont="1" applyFill="1" applyAlignment="1">
      <alignment vertical="top" wrapText="1"/>
    </xf>
    <xf numFmtId="0" fontId="24" fillId="4" borderId="0" xfId="0" applyFont="1" applyFill="1" applyAlignment="1" applyProtection="1">
      <alignment horizontal="left" vertical="top"/>
      <protection locked="0"/>
    </xf>
    <xf numFmtId="0" fontId="25" fillId="4" borderId="0" xfId="0" applyFont="1" applyFill="1" applyAlignment="1" applyProtection="1">
      <alignment vertical="center"/>
      <protection locked="0"/>
    </xf>
    <xf numFmtId="0" fontId="25" fillId="4" borderId="0" xfId="0" applyFont="1" applyFill="1" applyAlignment="1" applyProtection="1">
      <alignment horizontal="center" vertical="center"/>
      <protection locked="0"/>
    </xf>
    <xf numFmtId="0" fontId="25" fillId="4" borderId="0" xfId="0" applyFont="1" applyFill="1" applyAlignment="1" applyProtection="1">
      <alignment horizontal="left" vertical="top"/>
      <protection locked="0"/>
    </xf>
    <xf numFmtId="0" fontId="24" fillId="4" borderId="0" xfId="0" applyFont="1" applyFill="1" applyAlignment="1" applyProtection="1">
      <alignment horizontal="center" vertical="center" wrapText="1"/>
      <protection locked="0"/>
    </xf>
    <xf numFmtId="0" fontId="24" fillId="4" borderId="0" xfId="0" applyFont="1" applyFill="1" applyAlignment="1" applyProtection="1">
      <alignment horizontal="center" vertical="center"/>
      <protection locked="0"/>
    </xf>
    <xf numFmtId="0" fontId="25" fillId="0" borderId="0" xfId="0" applyFont="1" applyAlignment="1">
      <alignment horizontal="center"/>
    </xf>
    <xf numFmtId="43" fontId="24" fillId="4" borderId="0" xfId="0" applyNumberFormat="1" applyFont="1" applyFill="1" applyAlignment="1">
      <alignment horizontal="center" vertical="center"/>
    </xf>
    <xf numFmtId="190" fontId="24" fillId="4" borderId="0" xfId="0" applyNumberFormat="1" applyFont="1" applyFill="1" applyAlignment="1">
      <alignment vertical="center"/>
    </xf>
    <xf numFmtId="0" fontId="25" fillId="4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horizontal="center" vertical="center"/>
    </xf>
    <xf numFmtId="190" fontId="24" fillId="4" borderId="0" xfId="0" applyNumberFormat="1" applyFont="1" applyFill="1" applyAlignment="1">
      <alignment horizontal="right" vertical="center"/>
    </xf>
    <xf numFmtId="4" fontId="25" fillId="4" borderId="0" xfId="0" applyNumberFormat="1" applyFont="1" applyFill="1" applyAlignment="1">
      <alignment horizontal="center" vertical="center" wrapText="1"/>
    </xf>
    <xf numFmtId="0" fontId="29" fillId="4" borderId="0" xfId="0" applyFont="1" applyFill="1" applyAlignment="1">
      <alignment horizontal="center" vertical="center" wrapText="1"/>
    </xf>
    <xf numFmtId="43" fontId="29" fillId="4" borderId="0" xfId="2" applyFont="1" applyFill="1" applyAlignment="1" applyProtection="1">
      <alignment horizontal="center" vertical="center" wrapText="1"/>
    </xf>
    <xf numFmtId="49" fontId="9" fillId="6" borderId="0" xfId="0" applyNumberFormat="1" applyFont="1" applyFill="1" applyAlignment="1" applyProtection="1">
      <alignment horizontal="center" vertical="center"/>
      <protection hidden="1"/>
    </xf>
    <xf numFmtId="43" fontId="3" fillId="6" borderId="0" xfId="0" applyNumberFormat="1" applyFont="1" applyFill="1" applyAlignment="1" applyProtection="1">
      <alignment horizontal="left"/>
      <protection hidden="1"/>
    </xf>
    <xf numFmtId="0" fontId="9" fillId="6" borderId="0" xfId="0" applyFont="1" applyFill="1" applyAlignment="1" applyProtection="1">
      <alignment vertical="center"/>
      <protection hidden="1"/>
    </xf>
    <xf numFmtId="0" fontId="9" fillId="5" borderId="0" xfId="0" applyFont="1" applyFill="1" applyAlignment="1" applyProtection="1">
      <alignment vertical="center"/>
      <protection hidden="1"/>
    </xf>
    <xf numFmtId="0" fontId="9" fillId="6" borderId="0" xfId="0" applyFont="1" applyFill="1" applyAlignment="1" applyProtection="1">
      <alignment horizontal="left" vertical="center"/>
      <protection hidden="1"/>
    </xf>
    <xf numFmtId="0" fontId="9" fillId="5" borderId="0" xfId="0" applyFont="1" applyFill="1" applyAlignment="1" applyProtection="1">
      <alignment horizontal="left" vertical="center"/>
      <protection hidden="1"/>
    </xf>
    <xf numFmtId="49" fontId="9" fillId="6" borderId="0" xfId="0" applyNumberFormat="1" applyFont="1" applyFill="1" applyAlignment="1" applyProtection="1">
      <alignment horizontal="center" vertical="top" wrapText="1"/>
      <protection hidden="1"/>
    </xf>
    <xf numFmtId="0" fontId="9" fillId="6" borderId="0" xfId="0" applyFont="1" applyFill="1" applyAlignment="1" applyProtection="1">
      <alignment vertical="top" wrapText="1"/>
      <protection hidden="1"/>
    </xf>
    <xf numFmtId="0" fontId="9" fillId="5" borderId="0" xfId="0" applyFont="1" applyFill="1" applyAlignment="1" applyProtection="1">
      <alignment vertical="top" wrapText="1"/>
      <protection hidden="1"/>
    </xf>
    <xf numFmtId="49" fontId="9" fillId="6" borderId="0" xfId="0" applyNumberFormat="1" applyFont="1" applyFill="1" applyAlignment="1" applyProtection="1">
      <alignment horizontal="center" vertical="center" wrapText="1"/>
      <protection hidden="1"/>
    </xf>
    <xf numFmtId="0" fontId="9" fillId="6" borderId="0" xfId="0" applyFont="1" applyFill="1" applyAlignment="1" applyProtection="1">
      <alignment vertical="center" wrapText="1"/>
      <protection hidden="1"/>
    </xf>
    <xf numFmtId="0" fontId="9" fillId="5" borderId="0" xfId="0" applyFont="1" applyFill="1" applyAlignment="1" applyProtection="1">
      <alignment vertical="center" wrapText="1"/>
      <protection hidden="1"/>
    </xf>
    <xf numFmtId="43" fontId="7" fillId="5" borderId="0" xfId="2" applyFont="1" applyFill="1" applyAlignment="1" applyProtection="1">
      <alignment vertical="top"/>
      <protection hidden="1"/>
    </xf>
    <xf numFmtId="43" fontId="3" fillId="5" borderId="0" xfId="0" applyNumberFormat="1" applyFont="1" applyFill="1" applyAlignment="1" applyProtection="1">
      <alignment horizontal="left"/>
      <protection hidden="1"/>
    </xf>
    <xf numFmtId="49" fontId="9" fillId="6" borderId="0" xfId="0" applyNumberFormat="1" applyFont="1" applyFill="1" applyAlignment="1" applyProtection="1">
      <alignment horizontal="center"/>
      <protection hidden="1"/>
    </xf>
    <xf numFmtId="0" fontId="9" fillId="6" borderId="0" xfId="0" applyFont="1" applyFill="1" applyProtection="1">
      <protection hidden="1"/>
    </xf>
    <xf numFmtId="49" fontId="9" fillId="6" borderId="0" xfId="0" applyNumberFormat="1" applyFont="1" applyFill="1" applyAlignment="1" applyProtection="1">
      <alignment horizontal="center" vertical="top"/>
      <protection hidden="1"/>
    </xf>
    <xf numFmtId="0" fontId="9" fillId="6" borderId="0" xfId="0" applyFont="1" applyFill="1" applyAlignment="1" applyProtection="1">
      <alignment vertical="top"/>
      <protection hidden="1"/>
    </xf>
    <xf numFmtId="0" fontId="11" fillId="6" borderId="0" xfId="0" applyFont="1" applyFill="1" applyAlignment="1" applyProtection="1">
      <alignment vertical="center"/>
      <protection hidden="1"/>
    </xf>
    <xf numFmtId="43" fontId="24" fillId="4" borderId="3" xfId="0" applyNumberFormat="1" applyFont="1" applyFill="1" applyBorder="1" applyAlignment="1" applyProtection="1">
      <alignment horizontal="right" vertical="center"/>
      <protection locked="0"/>
    </xf>
    <xf numFmtId="190" fontId="24" fillId="4" borderId="2" xfId="0" applyNumberFormat="1" applyFont="1" applyFill="1" applyBorder="1" applyAlignment="1" applyProtection="1">
      <alignment horizontal="right" vertical="center"/>
      <protection locked="0"/>
    </xf>
    <xf numFmtId="43" fontId="24" fillId="4" borderId="2" xfId="0" applyNumberFormat="1" applyFont="1" applyFill="1" applyBorder="1" applyAlignment="1" applyProtection="1">
      <alignment horizontal="right" vertical="center"/>
      <protection locked="0"/>
    </xf>
    <xf numFmtId="4" fontId="24" fillId="4" borderId="2" xfId="0" applyNumberFormat="1" applyFont="1" applyFill="1" applyBorder="1" applyAlignment="1" applyProtection="1">
      <alignment horizontal="right" vertical="center"/>
      <protection locked="0"/>
    </xf>
    <xf numFmtId="4" fontId="24" fillId="4" borderId="3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5" fillId="4" borderId="0" xfId="0" applyFont="1" applyFill="1" applyAlignment="1">
      <alignment vertical="center" shrinkToFit="1"/>
    </xf>
    <xf numFmtId="0" fontId="25" fillId="4" borderId="0" xfId="0" applyFont="1" applyFill="1" applyAlignment="1" applyProtection="1">
      <alignment vertical="center" shrinkToFit="1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horizontal="center" vertical="top"/>
      <protection locked="0"/>
    </xf>
    <xf numFmtId="0" fontId="18" fillId="0" borderId="0" xfId="0" applyFont="1" applyAlignment="1" applyProtection="1">
      <alignment horizontal="right" vertical="top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43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wrapText="1" shrinkToFit="1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horizontal="center" vertical="top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right" vertical="top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4" fillId="4" borderId="0" xfId="0" applyFont="1" applyFill="1" applyAlignment="1" applyProtection="1">
      <alignment horizontal="left" vertical="top"/>
      <protection locked="0"/>
    </xf>
    <xf numFmtId="43" fontId="18" fillId="0" borderId="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43" fontId="14" fillId="0" borderId="0" xfId="2" applyFont="1" applyBorder="1" applyAlignment="1" applyProtection="1">
      <alignment horizontal="center" vertical="center"/>
      <protection locked="0"/>
    </xf>
    <xf numFmtId="190" fontId="24" fillId="4" borderId="0" xfId="0" applyNumberFormat="1" applyFont="1" applyFill="1" applyBorder="1" applyAlignment="1" applyProtection="1">
      <alignment horizontal="right" vertical="center"/>
      <protection locked="0"/>
    </xf>
    <xf numFmtId="4" fontId="24" fillId="4" borderId="0" xfId="0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horizontal="center" vertical="top"/>
      <protection locked="0"/>
    </xf>
    <xf numFmtId="0" fontId="18" fillId="0" borderId="0" xfId="0" applyFont="1" applyAlignment="1" applyProtection="1">
      <alignment horizontal="right" vertical="top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28" fillId="7" borderId="0" xfId="0" applyFont="1" applyFill="1" applyAlignment="1">
      <alignment horizontal="left" vertical="center" wrapText="1"/>
    </xf>
    <xf numFmtId="0" fontId="28" fillId="7" borderId="0" xfId="0" applyFont="1" applyFill="1" applyAlignment="1">
      <alignment horizontal="left" vertical="center"/>
    </xf>
    <xf numFmtId="0" fontId="26" fillId="4" borderId="0" xfId="0" applyFont="1" applyFill="1" applyAlignment="1" applyProtection="1">
      <alignment horizontal="right" vertical="center"/>
      <protection locked="0"/>
    </xf>
    <xf numFmtId="0" fontId="24" fillId="4" borderId="0" xfId="0" applyFont="1" applyFill="1" applyAlignment="1" applyProtection="1">
      <alignment horizontal="center" vertical="top"/>
      <protection locked="0"/>
    </xf>
    <xf numFmtId="0" fontId="24" fillId="4" borderId="0" xfId="0" applyFont="1" applyFill="1" applyAlignment="1" applyProtection="1">
      <alignment horizontal="left" vertical="top"/>
      <protection locked="0"/>
    </xf>
    <xf numFmtId="0" fontId="24" fillId="4" borderId="0" xfId="0" applyFont="1" applyFill="1" applyAlignment="1" applyProtection="1">
      <alignment horizontal="right" vertical="top"/>
      <protection locked="0"/>
    </xf>
    <xf numFmtId="0" fontId="5" fillId="6" borderId="0" xfId="0" applyFont="1" applyFill="1" applyAlignment="1" applyProtection="1">
      <alignment horizontal="center" vertical="center" wrapText="1"/>
      <protection hidden="1"/>
    </xf>
    <xf numFmtId="0" fontId="6" fillId="6" borderId="0" xfId="0" applyFont="1" applyFill="1" applyAlignment="1" applyProtection="1">
      <alignment horizontal="left" vertical="top"/>
      <protection hidden="1"/>
    </xf>
    <xf numFmtId="0" fontId="5" fillId="6" borderId="0" xfId="0" applyFont="1" applyFill="1" applyAlignment="1" applyProtection="1">
      <alignment horizontal="center"/>
      <protection hidden="1"/>
    </xf>
    <xf numFmtId="0" fontId="5" fillId="5" borderId="0" xfId="0" applyFont="1" applyFill="1" applyAlignment="1" applyProtection="1">
      <alignment horizontal="center"/>
      <protection hidden="1"/>
    </xf>
    <xf numFmtId="0" fontId="5" fillId="6" borderId="0" xfId="0" applyFont="1" applyFill="1" applyAlignment="1" applyProtection="1">
      <alignment horizontal="left" vertical="top"/>
      <protection hidden="1"/>
    </xf>
    <xf numFmtId="0" fontId="8" fillId="6" borderId="0" xfId="0" applyFont="1" applyFill="1" applyAlignment="1" applyProtection="1">
      <alignment horizontal="left" vertical="top"/>
      <protection hidden="1"/>
    </xf>
    <xf numFmtId="43" fontId="5" fillId="6" borderId="0" xfId="2" applyFont="1" applyFill="1" applyAlignment="1" applyProtection="1">
      <alignment horizontal="center" vertical="top" wrapText="1"/>
      <protection hidden="1"/>
    </xf>
    <xf numFmtId="0" fontId="5" fillId="6" borderId="0" xfId="0" applyFont="1" applyFill="1" applyAlignment="1" applyProtection="1">
      <alignment horizontal="left" vertical="center"/>
      <protection hidden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00FF00"/>
      <color rgb="FF66FF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4504</xdr:colOff>
      <xdr:row>54</xdr:row>
      <xdr:rowOff>175262</xdr:rowOff>
    </xdr:from>
    <xdr:to>
      <xdr:col>11</xdr:col>
      <xdr:colOff>95252</xdr:colOff>
      <xdr:row>60</xdr:row>
      <xdr:rowOff>164524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83D17698-91D1-478A-B569-BF183227DBC4}"/>
            </a:ext>
          </a:extLst>
        </xdr:cNvPr>
        <xdr:cNvSpPr txBox="1"/>
      </xdr:nvSpPr>
      <xdr:spPr>
        <a:xfrm>
          <a:off x="4504" y="8513967"/>
          <a:ext cx="6758248" cy="14959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>
            <a:latin typeface="TH SarabunPSK" pitchFamily="34" charset="-34"/>
            <a:cs typeface="TH SarabunPSK" pitchFamily="34" charset="-34"/>
          </a:endParaRPr>
        </a:p>
        <a:p>
          <a:endParaRPr lang="th-TH" sz="1600">
            <a:latin typeface="TH SarabunPSK" pitchFamily="34" charset="-34"/>
            <a:cs typeface="TH SarabunPSK" pitchFamily="34" charset="-34"/>
          </a:endParaRPr>
        </a:p>
        <a:p>
          <a:endParaRPr lang="th-TH" sz="1600">
            <a:latin typeface="TH SarabunPSK" pitchFamily="34" charset="-34"/>
            <a:cs typeface="TH SarabunPSK" pitchFamily="34" charset="-34"/>
          </a:endParaRPr>
        </a:p>
        <a:p>
          <a:r>
            <a:rPr lang="th-TH" sz="1600" b="0">
              <a:latin typeface="TH SarabunPSK" pitchFamily="34" charset="-34"/>
              <a:cs typeface="TH SarabunPSK" pitchFamily="34" charset="-34"/>
            </a:rPr>
            <a:t>  (นางสาวอุราภรณ์  ตรียวง)           (นางสาวขวัญจิตต์  เพชรอนันตกุล) </a:t>
          </a:r>
          <a:r>
            <a:rPr lang="th-TH" sz="1600" b="0" baseline="0">
              <a:latin typeface="TH SarabunPSK" pitchFamily="34" charset="-34"/>
              <a:cs typeface="TH SarabunPSK" pitchFamily="34" charset="-34"/>
            </a:rPr>
            <a:t>  </a:t>
          </a:r>
          <a:r>
            <a:rPr lang="th-TH" sz="1600" b="0">
              <a:latin typeface="TH SarabunPSK" pitchFamily="34" charset="-34"/>
              <a:cs typeface="TH SarabunPSK" pitchFamily="34" charset="-34"/>
            </a:rPr>
            <a:t>                    (นายถาวร  สุขกิจ)</a:t>
          </a:r>
        </a:p>
        <a:p>
          <a:r>
            <a:rPr lang="th-TH" sz="1600" b="0">
              <a:latin typeface="TH SarabunPSK" pitchFamily="34" charset="-34"/>
              <a:cs typeface="TH SarabunPSK" pitchFamily="34" charset="-34"/>
            </a:rPr>
            <a:t>     ผู้อำนวยการกองคลัง                  ปลัดองค์การบริหารส่วนตำบล            นายกองค์การบริหารส่วนตำบลทุ่งเตาใหม่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110836</xdr:colOff>
      <xdr:row>33</xdr:row>
      <xdr:rowOff>176774</xdr:rowOff>
    </xdr:from>
    <xdr:to>
      <xdr:col>7</xdr:col>
      <xdr:colOff>441614</xdr:colOff>
      <xdr:row>38</xdr:row>
      <xdr:rowOff>190499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5EDEDB27-6259-49D2-83FB-674D417C8F6A}"/>
            </a:ext>
          </a:extLst>
        </xdr:cNvPr>
        <xdr:cNvSpPr txBox="1"/>
      </xdr:nvSpPr>
      <xdr:spPr>
        <a:xfrm>
          <a:off x="110836" y="6783660"/>
          <a:ext cx="7344642" cy="12692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endParaRPr lang="th-TH" sz="11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endParaRPr lang="th-TH" sz="1600">
            <a:latin typeface="TH SarabunPSK" pitchFamily="34" charset="-34"/>
            <a:cs typeface="TH SarabunPSK" pitchFamily="34" charset="-34"/>
          </a:endParaRPr>
        </a:p>
        <a:p>
          <a:r>
            <a:rPr lang="th-TH" sz="1600">
              <a:latin typeface="TH SarabunPSK" pitchFamily="34" charset="-34"/>
              <a:cs typeface="TH SarabunPSK" pitchFamily="34" charset="-34"/>
            </a:rPr>
            <a:t>(นางสาวอุราภรณ์  ตรียวง)    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  (นางสาวขวัญจิตต์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เพชรอนันตกุล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      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   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     (นายถาวร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สุขกิจ)</a:t>
          </a:r>
          <a:endParaRPr lang="th-TH" sz="1600">
            <a:latin typeface="TH SarabunPSK" pitchFamily="34" charset="-34"/>
            <a:cs typeface="TH SarabunPSK" pitchFamily="34" charset="-34"/>
          </a:endParaRPr>
        </a:p>
        <a:p>
          <a:r>
            <a:rPr lang="en-US" sz="1600">
              <a:latin typeface="TH SarabunPSK" pitchFamily="34" charset="-34"/>
              <a:cs typeface="TH SarabunPSK" pitchFamily="34" charset="-34"/>
            </a:rPr>
            <a:t>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   ผู้อำนวยการกองคลัง           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 ปลัดองค์การบริหารส่วนตำบล      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  นายกองค์การบริหารส่วนตำบลทุ่งเตาใหม่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26671</xdr:colOff>
      <xdr:row>23</xdr:row>
      <xdr:rowOff>19050</xdr:rowOff>
    </xdr:from>
    <xdr:to>
      <xdr:col>10</xdr:col>
      <xdr:colOff>1057275</xdr:colOff>
      <xdr:row>29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DF63F35F-5239-40DC-B96A-0E085518750B}"/>
            </a:ext>
          </a:extLst>
        </xdr:cNvPr>
        <xdr:cNvSpPr txBox="1"/>
      </xdr:nvSpPr>
      <xdr:spPr>
        <a:xfrm>
          <a:off x="3474721" y="6629400"/>
          <a:ext cx="8193404" cy="1638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05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endParaRPr lang="th-TH" sz="105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>
              <a:latin typeface="TH SarabunPSK" pitchFamily="34" charset="-34"/>
              <a:cs typeface="TH SarabunPSK" pitchFamily="34" charset="-34"/>
            </a:rPr>
            <a:t> </a:t>
          </a:r>
        </a:p>
        <a:p>
          <a:endParaRPr lang="th-TH" sz="1600">
            <a:latin typeface="TH SarabunPSK" pitchFamily="34" charset="-34"/>
            <a:cs typeface="TH SarabunPSK" pitchFamily="34" charset="-34"/>
          </a:endParaRPr>
        </a:p>
        <a:p>
          <a:r>
            <a:rPr lang="th-TH" sz="1600">
              <a:latin typeface="TH SarabunPSK" pitchFamily="34" charset="-34"/>
              <a:cs typeface="TH SarabunPSK" pitchFamily="34" charset="-34"/>
            </a:rPr>
            <a:t>(นางสาวอุราภรณ์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ตรียวง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        	             (นางสาวขวัญจิตต์  เพชรอนันตกุล)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     	         (นายถาวร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สุขกิจ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  <a:p>
          <a:r>
            <a:rPr lang="th-TH" sz="1600">
              <a:latin typeface="TH SarabunPSK" pitchFamily="34" charset="-34"/>
              <a:cs typeface="TH SarabunPSK" pitchFamily="34" charset="-34"/>
            </a:rPr>
            <a:t>   ผู้อำนวยการกองคลัง                             ปลัดองค์การบริหารส่วนตำบล         	                 นายกองค์การบริหารส่วนตำบลทุ่งเตาใหม่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1:AB127"/>
  <sheetViews>
    <sheetView topLeftCell="C1" workbookViewId="0">
      <selection activeCell="AO27" sqref="AO27"/>
    </sheetView>
  </sheetViews>
  <sheetFormatPr defaultColWidth="8.75" defaultRowHeight="14.25"/>
  <cols>
    <col min="1" max="2" width="0" style="9" hidden="1" customWidth="1"/>
    <col min="3" max="3" width="22" style="9" customWidth="1"/>
    <col min="4" max="4" width="14.75" style="9" customWidth="1"/>
    <col min="5" max="10" width="17.25" style="10" customWidth="1"/>
    <col min="11" max="12" width="17.25" style="11" customWidth="1"/>
    <col min="13" max="26" width="17.25" style="10" customWidth="1"/>
    <col min="27" max="27" width="38.25" style="9" hidden="1" customWidth="1"/>
    <col min="28" max="28" width="37.125" style="9" hidden="1" customWidth="1"/>
    <col min="29" max="30" width="0" style="9" hidden="1" customWidth="1"/>
    <col min="31" max="16384" width="8.75" style="9"/>
  </cols>
  <sheetData>
    <row r="1" spans="3:26">
      <c r="C1" s="9" t="s">
        <v>1891</v>
      </c>
      <c r="D1" s="9" t="s">
        <v>1892</v>
      </c>
      <c r="E1" s="7">
        <v>16062584.91</v>
      </c>
      <c r="F1" s="7">
        <v>0</v>
      </c>
      <c r="G1" s="7">
        <v>16062584.91</v>
      </c>
      <c r="H1" s="7">
        <v>0</v>
      </c>
      <c r="I1" s="7">
        <v>0</v>
      </c>
      <c r="J1" s="7">
        <v>0</v>
      </c>
      <c r="K1" s="8">
        <v>16062584.91</v>
      </c>
      <c r="L1" s="8">
        <v>0</v>
      </c>
      <c r="M1" s="7">
        <v>0</v>
      </c>
      <c r="N1" s="7">
        <v>0</v>
      </c>
      <c r="O1" s="7">
        <v>0</v>
      </c>
      <c r="P1" s="7">
        <v>0</v>
      </c>
      <c r="Q1" s="7">
        <v>0</v>
      </c>
      <c r="R1" s="7">
        <v>0</v>
      </c>
      <c r="S1" s="7">
        <v>0</v>
      </c>
      <c r="T1" s="7">
        <v>0</v>
      </c>
      <c r="U1" s="7">
        <v>0</v>
      </c>
      <c r="V1" s="7">
        <v>0</v>
      </c>
      <c r="W1" s="7">
        <v>0</v>
      </c>
      <c r="X1" s="7">
        <v>0</v>
      </c>
      <c r="Y1" s="7">
        <v>0</v>
      </c>
      <c r="Z1" s="7">
        <v>0</v>
      </c>
    </row>
    <row r="2" spans="3:26" hidden="1">
      <c r="C2" s="9" t="s">
        <v>1893</v>
      </c>
      <c r="D2" s="9" t="s">
        <v>1892</v>
      </c>
      <c r="E2" s="10">
        <v>23915535.420000002</v>
      </c>
      <c r="F2" s="10">
        <v>0</v>
      </c>
      <c r="G2" s="10">
        <v>23915535.420000002</v>
      </c>
      <c r="H2" s="10">
        <v>0</v>
      </c>
      <c r="I2" s="10">
        <v>0</v>
      </c>
      <c r="J2" s="10">
        <v>0</v>
      </c>
      <c r="K2" s="11">
        <v>23915535.420000002</v>
      </c>
      <c r="L2" s="11">
        <v>0</v>
      </c>
      <c r="M2" s="10">
        <v>0</v>
      </c>
      <c r="N2" s="10">
        <v>0</v>
      </c>
      <c r="O2" s="10">
        <v>0</v>
      </c>
      <c r="P2" s="10">
        <v>0</v>
      </c>
      <c r="Q2" s="10">
        <v>0</v>
      </c>
      <c r="R2" s="10">
        <v>0</v>
      </c>
      <c r="S2" s="10">
        <v>0</v>
      </c>
      <c r="T2" s="10">
        <v>0</v>
      </c>
      <c r="U2" s="10">
        <v>0</v>
      </c>
      <c r="V2" s="10">
        <v>0</v>
      </c>
      <c r="W2" s="10">
        <v>0</v>
      </c>
      <c r="X2" s="10">
        <v>0</v>
      </c>
      <c r="Y2" s="10">
        <v>0</v>
      </c>
      <c r="Z2" s="10">
        <v>0</v>
      </c>
    </row>
    <row r="3" spans="3:26">
      <c r="C3" s="9" t="s">
        <v>1894</v>
      </c>
      <c r="D3" s="9" t="s">
        <v>1892</v>
      </c>
      <c r="E3" s="12">
        <v>828071.02</v>
      </c>
      <c r="F3" s="12">
        <v>0</v>
      </c>
      <c r="G3" s="12">
        <v>828071.02</v>
      </c>
      <c r="H3" s="12">
        <v>0</v>
      </c>
      <c r="I3" s="12">
        <v>0</v>
      </c>
      <c r="J3" s="12">
        <v>0</v>
      </c>
      <c r="K3" s="13">
        <v>828071.02</v>
      </c>
      <c r="L3" s="13">
        <v>0</v>
      </c>
      <c r="M3" s="12">
        <v>0</v>
      </c>
      <c r="N3" s="12">
        <v>0</v>
      </c>
      <c r="O3" s="12">
        <v>0</v>
      </c>
      <c r="P3" s="12">
        <v>0</v>
      </c>
      <c r="Q3" s="12">
        <v>0</v>
      </c>
      <c r="R3" s="12">
        <v>0</v>
      </c>
      <c r="S3" s="12">
        <v>0</v>
      </c>
      <c r="T3" s="12">
        <v>0</v>
      </c>
      <c r="U3" s="12">
        <v>0</v>
      </c>
      <c r="V3" s="12">
        <v>0</v>
      </c>
      <c r="W3" s="12">
        <v>0</v>
      </c>
      <c r="X3" s="12">
        <v>0</v>
      </c>
      <c r="Y3" s="12">
        <v>0</v>
      </c>
      <c r="Z3" s="12">
        <v>0</v>
      </c>
    </row>
    <row r="4" spans="3:26">
      <c r="C4" s="9" t="s">
        <v>1895</v>
      </c>
      <c r="D4" s="9" t="s">
        <v>1892</v>
      </c>
      <c r="E4" s="10">
        <v>49420208.829999998</v>
      </c>
      <c r="F4" s="10">
        <v>0</v>
      </c>
      <c r="G4" s="10">
        <v>49420208.829999998</v>
      </c>
      <c r="H4" s="10">
        <v>0</v>
      </c>
      <c r="I4" s="10">
        <v>0</v>
      </c>
      <c r="J4" s="10">
        <v>0</v>
      </c>
      <c r="K4" s="11">
        <v>49420208.829999998</v>
      </c>
      <c r="L4" s="11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</row>
    <row r="5" spans="3:26">
      <c r="C5" s="9" t="s">
        <v>1896</v>
      </c>
      <c r="D5" s="9" t="s">
        <v>1892</v>
      </c>
      <c r="E5" s="10">
        <v>0</v>
      </c>
      <c r="F5" s="10">
        <v>0</v>
      </c>
      <c r="G5" s="10">
        <v>986843.17</v>
      </c>
      <c r="H5" s="10">
        <v>0</v>
      </c>
      <c r="I5" s="10">
        <v>0</v>
      </c>
      <c r="J5" s="10">
        <v>0</v>
      </c>
      <c r="K5" s="11">
        <v>986843.17</v>
      </c>
      <c r="L5" s="11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986843.17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</row>
    <row r="6" spans="3:26">
      <c r="C6" s="9" t="s">
        <v>14</v>
      </c>
      <c r="D6" s="9" t="s">
        <v>1897</v>
      </c>
      <c r="E6" s="10">
        <v>20000</v>
      </c>
      <c r="F6" s="10">
        <v>0</v>
      </c>
      <c r="G6" s="10">
        <v>20000</v>
      </c>
      <c r="H6" s="10">
        <v>0</v>
      </c>
      <c r="I6" s="10">
        <v>0</v>
      </c>
      <c r="J6" s="10">
        <v>0</v>
      </c>
      <c r="K6" s="11">
        <v>20000</v>
      </c>
      <c r="L6" s="11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</row>
    <row r="7" spans="3:26">
      <c r="C7" s="9" t="s">
        <v>1898</v>
      </c>
      <c r="D7" s="9" t="s">
        <v>1899</v>
      </c>
      <c r="E7" s="10">
        <v>11136.82</v>
      </c>
      <c r="F7" s="10">
        <v>0</v>
      </c>
      <c r="G7" s="10">
        <v>11177.87</v>
      </c>
      <c r="H7" s="10">
        <v>0</v>
      </c>
      <c r="I7" s="10">
        <v>0</v>
      </c>
      <c r="J7" s="10">
        <v>0</v>
      </c>
      <c r="K7" s="11">
        <v>11177.87</v>
      </c>
      <c r="L7" s="11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41.05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</row>
    <row r="8" spans="3:26">
      <c r="C8" s="9" t="s">
        <v>1900</v>
      </c>
      <c r="D8" s="9" t="s">
        <v>1901</v>
      </c>
      <c r="E8" s="10">
        <v>57885.22</v>
      </c>
      <c r="F8" s="10">
        <v>0</v>
      </c>
      <c r="G8" s="10">
        <v>57885.22</v>
      </c>
      <c r="H8" s="10">
        <v>0</v>
      </c>
      <c r="I8" s="10">
        <v>0</v>
      </c>
      <c r="J8" s="10">
        <v>0</v>
      </c>
      <c r="K8" s="11">
        <v>57885.22</v>
      </c>
      <c r="L8" s="11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</row>
    <row r="9" spans="3:26">
      <c r="C9" s="9" t="s">
        <v>1902</v>
      </c>
      <c r="D9" s="9" t="s">
        <v>1903</v>
      </c>
      <c r="E9" s="10">
        <v>49578.8</v>
      </c>
      <c r="F9" s="10">
        <v>0</v>
      </c>
      <c r="G9" s="10">
        <v>49578.8</v>
      </c>
      <c r="H9" s="10">
        <v>0</v>
      </c>
      <c r="I9" s="10">
        <v>0</v>
      </c>
      <c r="J9" s="10">
        <v>0</v>
      </c>
      <c r="K9" s="11">
        <v>49578.8</v>
      </c>
      <c r="L9" s="11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</row>
    <row r="10" spans="3:26">
      <c r="C10" s="9" t="s">
        <v>59</v>
      </c>
      <c r="D10" s="9" t="s">
        <v>1904</v>
      </c>
      <c r="E10" s="10">
        <v>7426</v>
      </c>
      <c r="F10" s="10">
        <v>0</v>
      </c>
      <c r="G10" s="10">
        <v>7426</v>
      </c>
      <c r="H10" s="10">
        <v>0</v>
      </c>
      <c r="I10" s="10">
        <v>0</v>
      </c>
      <c r="J10" s="10">
        <v>0</v>
      </c>
      <c r="K10" s="11">
        <v>7426</v>
      </c>
      <c r="L10" s="11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</row>
    <row r="11" spans="3:26">
      <c r="C11" s="9" t="s">
        <v>83</v>
      </c>
      <c r="D11" s="9" t="s">
        <v>1905</v>
      </c>
      <c r="E11" s="10">
        <v>350000</v>
      </c>
      <c r="F11" s="10">
        <v>0</v>
      </c>
      <c r="G11" s="10">
        <v>350000</v>
      </c>
      <c r="H11" s="10">
        <v>0</v>
      </c>
      <c r="I11" s="10">
        <v>0</v>
      </c>
      <c r="J11" s="10">
        <v>0</v>
      </c>
      <c r="K11" s="11">
        <v>350000</v>
      </c>
      <c r="L11" s="11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</row>
    <row r="12" spans="3:26">
      <c r="C12" s="9" t="s">
        <v>1301</v>
      </c>
      <c r="D12" s="9" t="s">
        <v>1906</v>
      </c>
      <c r="E12" s="10">
        <v>4769949</v>
      </c>
      <c r="F12" s="10">
        <v>0</v>
      </c>
      <c r="G12" s="10">
        <v>4769949</v>
      </c>
      <c r="H12" s="10">
        <v>0</v>
      </c>
      <c r="I12" s="10">
        <v>0</v>
      </c>
      <c r="J12" s="10">
        <v>0</v>
      </c>
      <c r="K12" s="11">
        <v>4769949</v>
      </c>
      <c r="L12" s="11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</row>
    <row r="13" spans="3:26">
      <c r="C13" s="9" t="s">
        <v>1756</v>
      </c>
      <c r="D13" s="9" t="s">
        <v>1907</v>
      </c>
      <c r="E13" s="10">
        <v>0</v>
      </c>
      <c r="F13" s="10">
        <v>2409472.35</v>
      </c>
      <c r="G13" s="10">
        <v>0</v>
      </c>
      <c r="H13" s="10">
        <v>2409472.35</v>
      </c>
      <c r="I13" s="10">
        <v>0</v>
      </c>
      <c r="J13" s="10">
        <v>0</v>
      </c>
      <c r="K13" s="11">
        <v>0</v>
      </c>
      <c r="L13" s="11">
        <v>2409472.35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</row>
    <row r="14" spans="3:26">
      <c r="C14" s="9" t="s">
        <v>1302</v>
      </c>
      <c r="D14" s="9" t="s">
        <v>1908</v>
      </c>
      <c r="E14" s="10">
        <v>4377090</v>
      </c>
      <c r="F14" s="10">
        <v>0</v>
      </c>
      <c r="G14" s="10">
        <v>7478194</v>
      </c>
      <c r="H14" s="10">
        <v>0</v>
      </c>
      <c r="I14" s="10">
        <v>0</v>
      </c>
      <c r="J14" s="10">
        <v>0</v>
      </c>
      <c r="K14" s="11">
        <v>7478194</v>
      </c>
      <c r="L14" s="11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3101104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</row>
    <row r="15" spans="3:26">
      <c r="C15" s="9" t="s">
        <v>1757</v>
      </c>
      <c r="D15" s="9" t="s">
        <v>1909</v>
      </c>
      <c r="E15" s="10">
        <v>0</v>
      </c>
      <c r="F15" s="10">
        <v>3099690.54</v>
      </c>
      <c r="G15" s="10">
        <v>0</v>
      </c>
      <c r="H15" s="10">
        <v>4661765.55</v>
      </c>
      <c r="I15" s="10">
        <v>0</v>
      </c>
      <c r="J15" s="10">
        <v>0</v>
      </c>
      <c r="K15" s="11">
        <v>0</v>
      </c>
      <c r="L15" s="11">
        <v>4661765.55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1562075.01</v>
      </c>
      <c r="W15" s="10">
        <v>0</v>
      </c>
      <c r="X15" s="10">
        <v>0</v>
      </c>
      <c r="Y15" s="10">
        <v>0</v>
      </c>
      <c r="Z15" s="10">
        <v>0</v>
      </c>
    </row>
    <row r="16" spans="3:26">
      <c r="C16" s="9" t="s">
        <v>1304</v>
      </c>
      <c r="D16" s="9" t="s">
        <v>1910</v>
      </c>
      <c r="E16" s="10">
        <v>3393214</v>
      </c>
      <c r="F16" s="10">
        <v>0</v>
      </c>
      <c r="G16" s="10">
        <v>3745114</v>
      </c>
      <c r="H16" s="10">
        <v>0</v>
      </c>
      <c r="I16" s="10">
        <v>0</v>
      </c>
      <c r="J16" s="10">
        <v>0</v>
      </c>
      <c r="K16" s="11">
        <v>3745114</v>
      </c>
      <c r="L16" s="11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351900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</row>
    <row r="17" spans="3:26">
      <c r="C17" s="9" t="s">
        <v>1759</v>
      </c>
      <c r="D17" s="9" t="s">
        <v>1911</v>
      </c>
      <c r="E17" s="10">
        <v>0</v>
      </c>
      <c r="F17" s="10">
        <v>1402328.9</v>
      </c>
      <c r="G17" s="10">
        <v>0</v>
      </c>
      <c r="H17" s="10">
        <v>1646190.4</v>
      </c>
      <c r="I17" s="10">
        <v>0</v>
      </c>
      <c r="J17" s="10">
        <v>0</v>
      </c>
      <c r="K17" s="11">
        <v>0</v>
      </c>
      <c r="L17" s="11">
        <v>1646190.4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243861.5</v>
      </c>
      <c r="W17" s="10">
        <v>0</v>
      </c>
      <c r="X17" s="10">
        <v>0</v>
      </c>
      <c r="Y17" s="10">
        <v>0</v>
      </c>
      <c r="Z17" s="10">
        <v>0</v>
      </c>
    </row>
    <row r="18" spans="3:26">
      <c r="C18" s="9" t="s">
        <v>1307</v>
      </c>
      <c r="D18" s="9" t="s">
        <v>1912</v>
      </c>
      <c r="E18" s="10">
        <v>221000</v>
      </c>
      <c r="F18" s="10">
        <v>0</v>
      </c>
      <c r="G18" s="10">
        <v>221000</v>
      </c>
      <c r="H18" s="10">
        <v>0</v>
      </c>
      <c r="I18" s="10">
        <v>0</v>
      </c>
      <c r="J18" s="10">
        <v>0</v>
      </c>
      <c r="K18" s="11">
        <v>221000</v>
      </c>
      <c r="L18" s="11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</row>
    <row r="19" spans="3:26">
      <c r="C19" s="9" t="s">
        <v>1373</v>
      </c>
      <c r="D19" s="9" t="s">
        <v>1913</v>
      </c>
      <c r="E19" s="10">
        <v>0</v>
      </c>
      <c r="F19" s="10">
        <v>83732.34</v>
      </c>
      <c r="G19" s="10">
        <v>0</v>
      </c>
      <c r="H19" s="10">
        <v>83732.34</v>
      </c>
      <c r="I19" s="10">
        <v>0</v>
      </c>
      <c r="J19" s="10">
        <v>0</v>
      </c>
      <c r="K19" s="11">
        <v>0</v>
      </c>
      <c r="L19" s="11">
        <v>83732.34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</row>
    <row r="20" spans="3:26">
      <c r="C20" s="9" t="s">
        <v>1311</v>
      </c>
      <c r="D20" s="9" t="s">
        <v>1914</v>
      </c>
      <c r="E20" s="10">
        <v>191500</v>
      </c>
      <c r="F20" s="10">
        <v>0</v>
      </c>
      <c r="G20" s="10">
        <v>191500</v>
      </c>
      <c r="H20" s="10">
        <v>0</v>
      </c>
      <c r="I20" s="10">
        <v>0</v>
      </c>
      <c r="J20" s="10">
        <v>0</v>
      </c>
      <c r="K20" s="11">
        <v>191500</v>
      </c>
      <c r="L20" s="11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</row>
    <row r="21" spans="3:26">
      <c r="C21" s="9" t="s">
        <v>1377</v>
      </c>
      <c r="D21" s="9" t="s">
        <v>1915</v>
      </c>
      <c r="E21" s="10">
        <v>0</v>
      </c>
      <c r="F21" s="10">
        <v>44125.33</v>
      </c>
      <c r="G21" s="10">
        <v>0</v>
      </c>
      <c r="H21" s="10">
        <v>44125.33</v>
      </c>
      <c r="I21" s="10">
        <v>0</v>
      </c>
      <c r="J21" s="10">
        <v>0</v>
      </c>
      <c r="K21" s="11">
        <v>0</v>
      </c>
      <c r="L21" s="11">
        <v>44125.33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</row>
    <row r="22" spans="3:26">
      <c r="C22" s="9" t="s">
        <v>1315</v>
      </c>
      <c r="D22" s="9" t="s">
        <v>1916</v>
      </c>
      <c r="E22" s="10">
        <v>1986000</v>
      </c>
      <c r="F22" s="10">
        <v>0</v>
      </c>
      <c r="G22" s="10">
        <v>1986000</v>
      </c>
      <c r="H22" s="10">
        <v>0</v>
      </c>
      <c r="I22" s="10">
        <v>0</v>
      </c>
      <c r="J22" s="10">
        <v>0</v>
      </c>
      <c r="K22" s="11">
        <v>1986000</v>
      </c>
      <c r="L22" s="11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</row>
    <row r="23" spans="3:26">
      <c r="C23" s="9" t="s">
        <v>1381</v>
      </c>
      <c r="D23" s="9" t="s">
        <v>1917</v>
      </c>
      <c r="E23" s="10">
        <v>0</v>
      </c>
      <c r="F23" s="10">
        <v>565179.36</v>
      </c>
      <c r="G23" s="10">
        <v>0</v>
      </c>
      <c r="H23" s="10">
        <v>565179.36</v>
      </c>
      <c r="I23" s="10">
        <v>0</v>
      </c>
      <c r="J23" s="10">
        <v>0</v>
      </c>
      <c r="K23" s="11">
        <v>0</v>
      </c>
      <c r="L23" s="11">
        <v>565179.36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</row>
    <row r="24" spans="3:26">
      <c r="C24" s="9" t="s">
        <v>1319</v>
      </c>
      <c r="D24" s="9" t="s">
        <v>1918</v>
      </c>
      <c r="E24" s="10">
        <v>106000</v>
      </c>
      <c r="F24" s="10">
        <v>0</v>
      </c>
      <c r="G24" s="10">
        <v>106000</v>
      </c>
      <c r="H24" s="10">
        <v>0</v>
      </c>
      <c r="I24" s="10">
        <v>0</v>
      </c>
      <c r="J24" s="10">
        <v>0</v>
      </c>
      <c r="K24" s="11">
        <v>106000</v>
      </c>
      <c r="L24" s="11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</row>
    <row r="25" spans="3:26">
      <c r="C25" s="9" t="s">
        <v>1385</v>
      </c>
      <c r="D25" s="9" t="s">
        <v>1919</v>
      </c>
      <c r="E25" s="10">
        <v>0</v>
      </c>
      <c r="F25" s="10">
        <v>49679.15</v>
      </c>
      <c r="G25" s="10">
        <v>0</v>
      </c>
      <c r="H25" s="10">
        <v>49679.15</v>
      </c>
      <c r="I25" s="10">
        <v>0</v>
      </c>
      <c r="J25" s="10">
        <v>0</v>
      </c>
      <c r="K25" s="11">
        <v>0</v>
      </c>
      <c r="L25" s="11">
        <v>49679.15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</row>
    <row r="26" spans="3:26">
      <c r="C26" s="9" t="s">
        <v>1325</v>
      </c>
      <c r="D26" s="9" t="s">
        <v>1920</v>
      </c>
      <c r="E26" s="10">
        <v>95700</v>
      </c>
      <c r="F26" s="10">
        <v>0</v>
      </c>
      <c r="G26" s="10">
        <v>95700</v>
      </c>
      <c r="H26" s="10">
        <v>0</v>
      </c>
      <c r="I26" s="10">
        <v>0</v>
      </c>
      <c r="J26" s="10">
        <v>0</v>
      </c>
      <c r="K26" s="11">
        <v>95700</v>
      </c>
      <c r="L26" s="11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</row>
    <row r="27" spans="3:26">
      <c r="C27" s="9" t="s">
        <v>1391</v>
      </c>
      <c r="D27" s="9" t="s">
        <v>1921</v>
      </c>
      <c r="E27" s="10">
        <v>0</v>
      </c>
      <c r="F27" s="10">
        <v>43927.31</v>
      </c>
      <c r="G27" s="10">
        <v>0</v>
      </c>
      <c r="H27" s="10">
        <v>43927.31</v>
      </c>
      <c r="I27" s="10">
        <v>0</v>
      </c>
      <c r="J27" s="10">
        <v>0</v>
      </c>
      <c r="K27" s="11">
        <v>0</v>
      </c>
      <c r="L27" s="11">
        <v>43927.31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</row>
    <row r="28" spans="3:26">
      <c r="C28" s="9" t="s">
        <v>1327</v>
      </c>
      <c r="D28" s="9" t="s">
        <v>1922</v>
      </c>
      <c r="E28" s="10">
        <v>0</v>
      </c>
      <c r="F28" s="10">
        <v>0</v>
      </c>
      <c r="G28" s="10">
        <v>27000</v>
      </c>
      <c r="H28" s="10">
        <v>0</v>
      </c>
      <c r="I28" s="10">
        <v>0</v>
      </c>
      <c r="J28" s="10">
        <v>0</v>
      </c>
      <c r="K28" s="11">
        <v>27000</v>
      </c>
      <c r="L28" s="11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27000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</row>
    <row r="29" spans="3:26">
      <c r="C29" s="9" t="s">
        <v>1393</v>
      </c>
      <c r="D29" s="9" t="s">
        <v>1923</v>
      </c>
      <c r="E29" s="10">
        <v>0</v>
      </c>
      <c r="F29" s="10">
        <v>0</v>
      </c>
      <c r="G29" s="10">
        <v>0</v>
      </c>
      <c r="H29" s="10">
        <v>26999</v>
      </c>
      <c r="I29" s="10">
        <v>0</v>
      </c>
      <c r="J29" s="10">
        <v>0</v>
      </c>
      <c r="K29" s="11">
        <v>0</v>
      </c>
      <c r="L29" s="11">
        <v>26999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26999</v>
      </c>
      <c r="W29" s="10">
        <v>0</v>
      </c>
      <c r="X29" s="10">
        <v>0</v>
      </c>
      <c r="Y29" s="10">
        <v>0</v>
      </c>
      <c r="Z29" s="10">
        <v>0</v>
      </c>
    </row>
    <row r="30" spans="3:26">
      <c r="C30" s="9" t="s">
        <v>1337</v>
      </c>
      <c r="D30" s="9" t="s">
        <v>1924</v>
      </c>
      <c r="E30" s="10">
        <v>120000</v>
      </c>
      <c r="F30" s="10">
        <v>0</v>
      </c>
      <c r="G30" s="10">
        <v>120000</v>
      </c>
      <c r="H30" s="10">
        <v>0</v>
      </c>
      <c r="I30" s="10">
        <v>0</v>
      </c>
      <c r="J30" s="10">
        <v>0</v>
      </c>
      <c r="K30" s="11">
        <v>120000</v>
      </c>
      <c r="L30" s="11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</row>
    <row r="31" spans="3:26">
      <c r="C31" s="9" t="s">
        <v>1403</v>
      </c>
      <c r="D31" s="9" t="s">
        <v>1925</v>
      </c>
      <c r="E31" s="10">
        <v>0</v>
      </c>
      <c r="F31" s="10">
        <v>25643.84</v>
      </c>
      <c r="G31" s="10">
        <v>0</v>
      </c>
      <c r="H31" s="10">
        <v>25643.84</v>
      </c>
      <c r="I31" s="10">
        <v>0</v>
      </c>
      <c r="J31" s="10">
        <v>0</v>
      </c>
      <c r="K31" s="11">
        <v>0</v>
      </c>
      <c r="L31" s="11">
        <v>25643.84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</row>
    <row r="32" spans="3:26">
      <c r="C32" s="9" t="s">
        <v>93</v>
      </c>
      <c r="D32" s="9" t="s">
        <v>1926</v>
      </c>
      <c r="E32" s="10">
        <v>93896909</v>
      </c>
      <c r="F32" s="10">
        <v>0</v>
      </c>
      <c r="G32" s="10">
        <v>93896909</v>
      </c>
      <c r="H32" s="10">
        <v>0</v>
      </c>
      <c r="I32" s="10">
        <v>0</v>
      </c>
      <c r="J32" s="10">
        <v>0</v>
      </c>
      <c r="K32" s="11">
        <v>93896909</v>
      </c>
      <c r="L32" s="11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</row>
    <row r="33" spans="3:26">
      <c r="C33" s="9" t="s">
        <v>96</v>
      </c>
      <c r="D33" s="9" t="s">
        <v>1927</v>
      </c>
      <c r="E33" s="10">
        <v>0</v>
      </c>
      <c r="F33" s="10">
        <v>36714270</v>
      </c>
      <c r="G33" s="10">
        <v>0</v>
      </c>
      <c r="H33" s="10">
        <v>36714270</v>
      </c>
      <c r="I33" s="10">
        <v>0</v>
      </c>
      <c r="J33" s="10">
        <v>0</v>
      </c>
      <c r="K33" s="11">
        <v>0</v>
      </c>
      <c r="L33" s="11">
        <v>36714270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</row>
    <row r="34" spans="3:26">
      <c r="C34" s="9" t="s">
        <v>113</v>
      </c>
      <c r="D34" s="9" t="s">
        <v>1928</v>
      </c>
      <c r="E34" s="10">
        <v>21384103.640000001</v>
      </c>
      <c r="F34" s="10">
        <v>0</v>
      </c>
      <c r="G34" s="10">
        <v>21384103.640000001</v>
      </c>
      <c r="H34" s="10">
        <v>0</v>
      </c>
      <c r="I34" s="10">
        <v>0</v>
      </c>
      <c r="J34" s="10">
        <v>0</v>
      </c>
      <c r="K34" s="11">
        <v>21384103.640000001</v>
      </c>
      <c r="L34" s="11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</row>
    <row r="35" spans="3:26">
      <c r="C35" s="9" t="s">
        <v>116</v>
      </c>
      <c r="D35" s="9" t="s">
        <v>1929</v>
      </c>
      <c r="E35" s="10">
        <v>0</v>
      </c>
      <c r="F35" s="10">
        <v>14669480.359999999</v>
      </c>
      <c r="G35" s="10">
        <v>0</v>
      </c>
      <c r="H35" s="10">
        <v>14669480.359999999</v>
      </c>
      <c r="I35" s="10">
        <v>0</v>
      </c>
      <c r="J35" s="10">
        <v>0</v>
      </c>
      <c r="K35" s="11">
        <v>0</v>
      </c>
      <c r="L35" s="11">
        <v>14669480.359999999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</row>
    <row r="36" spans="3:26">
      <c r="C36" s="9" t="s">
        <v>149</v>
      </c>
      <c r="D36" s="9" t="s">
        <v>1930</v>
      </c>
      <c r="E36" s="10">
        <v>0</v>
      </c>
      <c r="F36" s="10">
        <v>135.46</v>
      </c>
      <c r="G36" s="10">
        <v>0</v>
      </c>
      <c r="H36" s="10">
        <v>135.46</v>
      </c>
      <c r="I36" s="10">
        <v>0</v>
      </c>
      <c r="J36" s="10">
        <v>0</v>
      </c>
      <c r="K36" s="11">
        <v>0</v>
      </c>
      <c r="L36" s="11">
        <v>135.46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</row>
    <row r="37" spans="3:26">
      <c r="C37" s="9" t="s">
        <v>1462</v>
      </c>
      <c r="D37" s="9" t="s">
        <v>1931</v>
      </c>
      <c r="E37" s="10">
        <v>0</v>
      </c>
      <c r="F37" s="10">
        <v>6934.5</v>
      </c>
      <c r="G37" s="10">
        <v>0</v>
      </c>
      <c r="H37" s="10">
        <v>7059.83</v>
      </c>
      <c r="I37" s="10">
        <v>0</v>
      </c>
      <c r="J37" s="10">
        <v>0</v>
      </c>
      <c r="K37" s="11">
        <v>0</v>
      </c>
      <c r="L37" s="11">
        <v>7059.83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125.33</v>
      </c>
      <c r="W37" s="10">
        <v>0</v>
      </c>
      <c r="X37" s="10">
        <v>0</v>
      </c>
      <c r="Y37" s="10">
        <v>0</v>
      </c>
      <c r="Z37" s="10">
        <v>0</v>
      </c>
    </row>
    <row r="38" spans="3:26">
      <c r="C38" s="9" t="s">
        <v>1464</v>
      </c>
      <c r="D38" s="9" t="s">
        <v>1932</v>
      </c>
      <c r="E38" s="10">
        <v>0</v>
      </c>
      <c r="F38" s="10">
        <v>2400</v>
      </c>
      <c r="G38" s="10">
        <v>0</v>
      </c>
      <c r="H38" s="10">
        <v>2400</v>
      </c>
      <c r="I38" s="10">
        <v>0</v>
      </c>
      <c r="J38" s="10">
        <v>0</v>
      </c>
      <c r="K38" s="11">
        <v>0</v>
      </c>
      <c r="L38" s="11">
        <v>2400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</row>
    <row r="39" spans="3:26">
      <c r="C39" s="9" t="s">
        <v>1466</v>
      </c>
      <c r="D39" s="9" t="s">
        <v>1933</v>
      </c>
      <c r="E39" s="10">
        <v>0</v>
      </c>
      <c r="F39" s="10">
        <v>90</v>
      </c>
      <c r="G39" s="10">
        <v>0</v>
      </c>
      <c r="H39" s="10">
        <v>90</v>
      </c>
      <c r="I39" s="10">
        <v>0</v>
      </c>
      <c r="J39" s="10">
        <v>0</v>
      </c>
      <c r="K39" s="11">
        <v>0</v>
      </c>
      <c r="L39" s="11">
        <v>90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</row>
    <row r="40" spans="3:26">
      <c r="C40" s="9" t="s">
        <v>1468</v>
      </c>
      <c r="D40" s="9" t="s">
        <v>1934</v>
      </c>
      <c r="E40" s="10">
        <v>0</v>
      </c>
      <c r="F40" s="10">
        <v>17595.8</v>
      </c>
      <c r="G40" s="10">
        <v>0</v>
      </c>
      <c r="H40" s="10">
        <v>17595.8</v>
      </c>
      <c r="I40" s="10">
        <v>0</v>
      </c>
      <c r="J40" s="10">
        <v>0</v>
      </c>
      <c r="K40" s="11">
        <v>0</v>
      </c>
      <c r="L40" s="11">
        <v>17595.8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</row>
    <row r="41" spans="3:26">
      <c r="C41" s="9" t="s">
        <v>1492</v>
      </c>
      <c r="D41" s="9" t="s">
        <v>1935</v>
      </c>
      <c r="E41" s="10">
        <v>0</v>
      </c>
      <c r="F41" s="10">
        <v>14651.7</v>
      </c>
      <c r="G41" s="10">
        <v>0</v>
      </c>
      <c r="H41" s="10">
        <v>14651.7</v>
      </c>
      <c r="I41" s="10">
        <v>0</v>
      </c>
      <c r="J41" s="10">
        <v>0</v>
      </c>
      <c r="K41" s="11">
        <v>0</v>
      </c>
      <c r="L41" s="11">
        <v>14651.7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</row>
    <row r="42" spans="3:26">
      <c r="C42" s="9" t="s">
        <v>1936</v>
      </c>
      <c r="D42" s="9" t="s">
        <v>1937</v>
      </c>
      <c r="E42" s="10">
        <v>0</v>
      </c>
      <c r="F42" s="10">
        <v>5500</v>
      </c>
      <c r="G42" s="10">
        <v>0</v>
      </c>
      <c r="H42" s="10">
        <v>5500</v>
      </c>
      <c r="I42" s="10">
        <v>0</v>
      </c>
      <c r="J42" s="10">
        <v>0</v>
      </c>
      <c r="K42" s="11">
        <v>0</v>
      </c>
      <c r="L42" s="11">
        <v>5500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</row>
    <row r="43" spans="3:26">
      <c r="C43" s="9" t="s">
        <v>1938</v>
      </c>
      <c r="D43" s="9" t="s">
        <v>1937</v>
      </c>
      <c r="E43" s="10">
        <v>0</v>
      </c>
      <c r="F43" s="10">
        <v>5640</v>
      </c>
      <c r="G43" s="10">
        <v>0</v>
      </c>
      <c r="H43" s="10">
        <v>5640</v>
      </c>
      <c r="I43" s="10">
        <v>0</v>
      </c>
      <c r="J43" s="10">
        <v>0</v>
      </c>
      <c r="K43" s="11">
        <v>0</v>
      </c>
      <c r="L43" s="11">
        <v>5640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</row>
    <row r="44" spans="3:26">
      <c r="C44" s="9" t="s">
        <v>185</v>
      </c>
      <c r="D44" s="9" t="s">
        <v>1939</v>
      </c>
      <c r="E44" s="10">
        <v>0</v>
      </c>
      <c r="F44" s="10">
        <v>104668</v>
      </c>
      <c r="G44" s="10">
        <v>0</v>
      </c>
      <c r="H44" s="10">
        <v>104668</v>
      </c>
      <c r="I44" s="10">
        <v>0</v>
      </c>
      <c r="J44" s="10">
        <v>0</v>
      </c>
      <c r="K44" s="11">
        <v>0</v>
      </c>
      <c r="L44" s="11">
        <v>104668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</row>
    <row r="45" spans="3:26">
      <c r="C45" s="9" t="s">
        <v>203</v>
      </c>
      <c r="D45" s="9" t="s">
        <v>1940</v>
      </c>
      <c r="E45" s="10">
        <v>0</v>
      </c>
      <c r="F45" s="10">
        <v>848071.02</v>
      </c>
      <c r="G45" s="10">
        <v>0</v>
      </c>
      <c r="H45" s="10">
        <v>848071.02</v>
      </c>
      <c r="I45" s="10">
        <v>0</v>
      </c>
      <c r="J45" s="10">
        <v>0</v>
      </c>
      <c r="K45" s="11">
        <v>0</v>
      </c>
      <c r="L45" s="11">
        <v>848071.02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</row>
    <row r="46" spans="3:26">
      <c r="C46" s="9" t="s">
        <v>209</v>
      </c>
      <c r="D46" s="9" t="s">
        <v>1941</v>
      </c>
      <c r="E46" s="10">
        <v>0</v>
      </c>
      <c r="F46" s="10">
        <v>362635</v>
      </c>
      <c r="G46" s="10">
        <v>0</v>
      </c>
      <c r="H46" s="10">
        <v>362635</v>
      </c>
      <c r="I46" s="10">
        <v>0</v>
      </c>
      <c r="J46" s="10">
        <v>0</v>
      </c>
      <c r="K46" s="11">
        <v>0</v>
      </c>
      <c r="L46" s="11">
        <v>362635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</row>
    <row r="47" spans="3:26">
      <c r="C47" s="9" t="s">
        <v>955</v>
      </c>
      <c r="D47" s="9" t="s">
        <v>1942</v>
      </c>
      <c r="E47" s="10">
        <v>0</v>
      </c>
      <c r="F47" s="10">
        <v>115254986.77</v>
      </c>
      <c r="G47" s="10">
        <v>0</v>
      </c>
      <c r="H47" s="10">
        <v>115254986.77</v>
      </c>
      <c r="I47" s="10">
        <v>0</v>
      </c>
      <c r="J47" s="10">
        <v>0</v>
      </c>
      <c r="K47" s="11">
        <v>0</v>
      </c>
      <c r="L47" s="11">
        <v>115254986.77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</row>
    <row r="48" spans="3:26">
      <c r="C48" s="9" t="s">
        <v>954</v>
      </c>
      <c r="D48" s="9" t="s">
        <v>1943</v>
      </c>
      <c r="E48" s="10">
        <v>0</v>
      </c>
      <c r="F48" s="10">
        <v>24848545.32</v>
      </c>
      <c r="G48" s="10">
        <v>0</v>
      </c>
      <c r="H48" s="10">
        <v>24848545.32</v>
      </c>
      <c r="I48" s="10">
        <v>0</v>
      </c>
      <c r="J48" s="10">
        <v>0</v>
      </c>
      <c r="K48" s="11">
        <v>0</v>
      </c>
      <c r="L48" s="11">
        <v>24848545.32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</row>
    <row r="49" spans="3:26">
      <c r="C49" s="9" t="s">
        <v>937</v>
      </c>
      <c r="D49" s="9" t="s">
        <v>1944</v>
      </c>
      <c r="E49" s="10">
        <v>0</v>
      </c>
      <c r="F49" s="10">
        <v>0</v>
      </c>
      <c r="G49" s="10">
        <v>0</v>
      </c>
      <c r="H49" s="10">
        <v>2727414.66</v>
      </c>
      <c r="I49" s="10">
        <v>0</v>
      </c>
      <c r="J49" s="10">
        <v>0</v>
      </c>
      <c r="K49" s="11">
        <v>0</v>
      </c>
      <c r="L49" s="11">
        <v>2727414.66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2727414.66</v>
      </c>
      <c r="W49" s="10">
        <v>0</v>
      </c>
      <c r="X49" s="10">
        <v>0</v>
      </c>
      <c r="Y49" s="10">
        <v>0</v>
      </c>
      <c r="Z49" s="10">
        <v>0</v>
      </c>
    </row>
    <row r="50" spans="3:26">
      <c r="C50" s="9" t="s">
        <v>221</v>
      </c>
      <c r="D50" s="9" t="s">
        <v>1945</v>
      </c>
      <c r="E50" s="10">
        <v>0</v>
      </c>
      <c r="F50" s="10">
        <v>37147</v>
      </c>
      <c r="G50" s="10">
        <v>0</v>
      </c>
      <c r="H50" s="10">
        <v>37147</v>
      </c>
      <c r="I50" s="10">
        <v>0</v>
      </c>
      <c r="J50" s="10">
        <v>0</v>
      </c>
      <c r="K50" s="11">
        <v>0</v>
      </c>
      <c r="L50" s="11">
        <v>37147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</row>
    <row r="51" spans="3:26">
      <c r="C51" s="9" t="s">
        <v>223</v>
      </c>
      <c r="D51" s="9" t="s">
        <v>1946</v>
      </c>
      <c r="E51" s="10">
        <v>0</v>
      </c>
      <c r="F51" s="10">
        <v>594224.36</v>
      </c>
      <c r="G51" s="10">
        <v>0</v>
      </c>
      <c r="H51" s="10">
        <v>594224.36</v>
      </c>
      <c r="I51" s="10">
        <v>0</v>
      </c>
      <c r="J51" s="10">
        <v>0</v>
      </c>
      <c r="K51" s="11">
        <v>0</v>
      </c>
      <c r="L51" s="11">
        <v>594224.36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</row>
    <row r="52" spans="3:26">
      <c r="C52" s="9" t="s">
        <v>247</v>
      </c>
      <c r="D52" s="9" t="s">
        <v>1947</v>
      </c>
      <c r="E52" s="10">
        <v>0</v>
      </c>
      <c r="F52" s="10">
        <v>727.5</v>
      </c>
      <c r="G52" s="10">
        <v>0</v>
      </c>
      <c r="H52" s="10">
        <v>727.5</v>
      </c>
      <c r="I52" s="10">
        <v>0</v>
      </c>
      <c r="J52" s="10">
        <v>0</v>
      </c>
      <c r="K52" s="11">
        <v>0</v>
      </c>
      <c r="L52" s="11">
        <v>727.5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</row>
    <row r="53" spans="3:26">
      <c r="C53" s="9" t="s">
        <v>251</v>
      </c>
      <c r="D53" s="9" t="s">
        <v>1948</v>
      </c>
      <c r="E53" s="10">
        <v>0</v>
      </c>
      <c r="F53" s="10">
        <v>2558</v>
      </c>
      <c r="G53" s="10">
        <v>0</v>
      </c>
      <c r="H53" s="10">
        <v>2558</v>
      </c>
      <c r="I53" s="10">
        <v>0</v>
      </c>
      <c r="J53" s="10">
        <v>0</v>
      </c>
      <c r="K53" s="11">
        <v>0</v>
      </c>
      <c r="L53" s="11">
        <v>2558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</row>
    <row r="54" spans="3:26">
      <c r="C54" s="9" t="s">
        <v>295</v>
      </c>
      <c r="D54" s="9" t="s">
        <v>1949</v>
      </c>
      <c r="E54" s="10">
        <v>0</v>
      </c>
      <c r="F54" s="10">
        <v>810</v>
      </c>
      <c r="G54" s="10">
        <v>0</v>
      </c>
      <c r="H54" s="10">
        <v>810</v>
      </c>
      <c r="I54" s="10">
        <v>0</v>
      </c>
      <c r="J54" s="10">
        <v>0</v>
      </c>
      <c r="K54" s="11">
        <v>0</v>
      </c>
      <c r="L54" s="11">
        <v>810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</row>
    <row r="55" spans="3:26">
      <c r="C55" s="9" t="s">
        <v>1950</v>
      </c>
      <c r="D55" s="9" t="s">
        <v>1951</v>
      </c>
      <c r="E55" s="10">
        <v>0</v>
      </c>
      <c r="F55" s="10">
        <v>19000</v>
      </c>
      <c r="G55" s="10">
        <v>0</v>
      </c>
      <c r="H55" s="10">
        <v>19000</v>
      </c>
      <c r="I55" s="10">
        <v>0</v>
      </c>
      <c r="J55" s="10">
        <v>0</v>
      </c>
      <c r="K55" s="11">
        <v>0</v>
      </c>
      <c r="L55" s="11">
        <v>19000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</row>
    <row r="56" spans="3:26">
      <c r="C56" s="9" t="s">
        <v>335</v>
      </c>
      <c r="D56" s="9" t="s">
        <v>1952</v>
      </c>
      <c r="E56" s="10">
        <v>0</v>
      </c>
      <c r="F56" s="10">
        <v>3672</v>
      </c>
      <c r="G56" s="10">
        <v>0</v>
      </c>
      <c r="H56" s="10">
        <v>3672</v>
      </c>
      <c r="I56" s="10">
        <v>0</v>
      </c>
      <c r="J56" s="10">
        <v>0</v>
      </c>
      <c r="K56" s="11">
        <v>0</v>
      </c>
      <c r="L56" s="11">
        <v>3672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</row>
    <row r="57" spans="3:26">
      <c r="C57" s="9" t="s">
        <v>356</v>
      </c>
      <c r="D57" s="9" t="s">
        <v>1953</v>
      </c>
      <c r="E57" s="10">
        <v>0</v>
      </c>
      <c r="F57" s="10">
        <v>580</v>
      </c>
      <c r="G57" s="10">
        <v>0</v>
      </c>
      <c r="H57" s="10">
        <v>580</v>
      </c>
      <c r="I57" s="10">
        <v>0</v>
      </c>
      <c r="J57" s="10">
        <v>0</v>
      </c>
      <c r="K57" s="11">
        <v>0</v>
      </c>
      <c r="L57" s="11">
        <v>580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</row>
    <row r="58" spans="3:26">
      <c r="C58" s="9" t="s">
        <v>372</v>
      </c>
      <c r="D58" s="9" t="s">
        <v>1954</v>
      </c>
      <c r="E58" s="10">
        <v>0</v>
      </c>
      <c r="F58" s="10">
        <v>328830.52</v>
      </c>
      <c r="G58" s="10">
        <v>0</v>
      </c>
      <c r="H58" s="10">
        <v>328830.52</v>
      </c>
      <c r="I58" s="10">
        <v>0</v>
      </c>
      <c r="J58" s="10">
        <v>0</v>
      </c>
      <c r="K58" s="11">
        <v>0</v>
      </c>
      <c r="L58" s="11">
        <v>328830.52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</row>
    <row r="59" spans="3:26">
      <c r="C59" s="9" t="s">
        <v>414</v>
      </c>
      <c r="D59" s="9" t="s">
        <v>1955</v>
      </c>
      <c r="E59" s="10">
        <v>0</v>
      </c>
      <c r="F59" s="10">
        <v>530</v>
      </c>
      <c r="G59" s="10">
        <v>0</v>
      </c>
      <c r="H59" s="10">
        <v>530</v>
      </c>
      <c r="I59" s="10">
        <v>0</v>
      </c>
      <c r="J59" s="10">
        <v>0</v>
      </c>
      <c r="K59" s="11">
        <v>0</v>
      </c>
      <c r="L59" s="11">
        <v>530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</row>
    <row r="60" spans="3:26">
      <c r="C60" s="9" t="s">
        <v>420</v>
      </c>
      <c r="D60" s="9" t="s">
        <v>1956</v>
      </c>
      <c r="E60" s="10">
        <v>0</v>
      </c>
      <c r="F60" s="10">
        <v>215000</v>
      </c>
      <c r="G60" s="10">
        <v>0</v>
      </c>
      <c r="H60" s="10">
        <v>215000</v>
      </c>
      <c r="I60" s="10">
        <v>0</v>
      </c>
      <c r="J60" s="10">
        <v>0</v>
      </c>
      <c r="K60" s="11">
        <v>0</v>
      </c>
      <c r="L60" s="11">
        <v>215000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</row>
    <row r="61" spans="3:26">
      <c r="C61" s="9" t="s">
        <v>442</v>
      </c>
      <c r="D61" s="9" t="s">
        <v>1957</v>
      </c>
      <c r="E61" s="10">
        <v>0</v>
      </c>
      <c r="F61" s="10">
        <v>30</v>
      </c>
      <c r="G61" s="10">
        <v>0</v>
      </c>
      <c r="H61" s="10">
        <v>30</v>
      </c>
      <c r="I61" s="10">
        <v>0</v>
      </c>
      <c r="J61" s="10">
        <v>0</v>
      </c>
      <c r="K61" s="11">
        <v>0</v>
      </c>
      <c r="L61" s="11">
        <v>30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</row>
    <row r="62" spans="3:26">
      <c r="C62" s="9" t="s">
        <v>443</v>
      </c>
      <c r="D62" s="9" t="s">
        <v>1958</v>
      </c>
      <c r="E62" s="10">
        <v>0</v>
      </c>
      <c r="F62" s="10">
        <v>811748.76</v>
      </c>
      <c r="G62" s="10">
        <v>0</v>
      </c>
      <c r="H62" s="10">
        <v>811748.76</v>
      </c>
      <c r="I62" s="10">
        <v>0</v>
      </c>
      <c r="J62" s="10">
        <v>0</v>
      </c>
      <c r="K62" s="11">
        <v>0</v>
      </c>
      <c r="L62" s="11">
        <v>811748.76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</row>
    <row r="63" spans="3:26">
      <c r="C63" s="9" t="s">
        <v>445</v>
      </c>
      <c r="D63" s="9" t="s">
        <v>1959</v>
      </c>
      <c r="E63" s="10">
        <v>0</v>
      </c>
      <c r="F63" s="10">
        <v>10975351.710000001</v>
      </c>
      <c r="G63" s="10">
        <v>0</v>
      </c>
      <c r="H63" s="10">
        <v>10975351.710000001</v>
      </c>
      <c r="I63" s="10">
        <v>0</v>
      </c>
      <c r="J63" s="10">
        <v>0</v>
      </c>
      <c r="K63" s="11">
        <v>0</v>
      </c>
      <c r="L63" s="11">
        <v>10975351.710000001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</row>
    <row r="64" spans="3:26">
      <c r="C64" s="9" t="s">
        <v>449</v>
      </c>
      <c r="D64" s="9" t="s">
        <v>1960</v>
      </c>
      <c r="E64" s="10">
        <v>0</v>
      </c>
      <c r="F64" s="10">
        <v>4264719.87</v>
      </c>
      <c r="G64" s="10">
        <v>0</v>
      </c>
      <c r="H64" s="10">
        <v>4264719.87</v>
      </c>
      <c r="I64" s="10">
        <v>0</v>
      </c>
      <c r="J64" s="10">
        <v>0</v>
      </c>
      <c r="K64" s="11">
        <v>0</v>
      </c>
      <c r="L64" s="11">
        <v>4264719.87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</row>
    <row r="65" spans="3:26">
      <c r="C65" s="9" t="s">
        <v>451</v>
      </c>
      <c r="D65" s="9" t="s">
        <v>1961</v>
      </c>
      <c r="E65" s="10">
        <v>0</v>
      </c>
      <c r="F65" s="10">
        <v>320792.96000000002</v>
      </c>
      <c r="G65" s="10">
        <v>0</v>
      </c>
      <c r="H65" s="10">
        <v>320792.96000000002</v>
      </c>
      <c r="I65" s="10">
        <v>0</v>
      </c>
      <c r="J65" s="10">
        <v>0</v>
      </c>
      <c r="K65" s="11">
        <v>0</v>
      </c>
      <c r="L65" s="11">
        <v>320792.96000000002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</row>
    <row r="66" spans="3:26">
      <c r="C66" s="9" t="s">
        <v>453</v>
      </c>
      <c r="D66" s="9" t="s">
        <v>1962</v>
      </c>
      <c r="E66" s="10">
        <v>0</v>
      </c>
      <c r="F66" s="10">
        <v>4784977.47</v>
      </c>
      <c r="G66" s="10">
        <v>0</v>
      </c>
      <c r="H66" s="10">
        <v>4784977.47</v>
      </c>
      <c r="I66" s="10">
        <v>0</v>
      </c>
      <c r="J66" s="10">
        <v>0</v>
      </c>
      <c r="K66" s="11">
        <v>0</v>
      </c>
      <c r="L66" s="11">
        <v>4784977.47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</row>
    <row r="67" spans="3:26">
      <c r="C67" s="9" t="s">
        <v>459</v>
      </c>
      <c r="D67" s="9" t="s">
        <v>1963</v>
      </c>
      <c r="E67" s="10">
        <v>0</v>
      </c>
      <c r="F67" s="10">
        <v>56850</v>
      </c>
      <c r="G67" s="10">
        <v>0</v>
      </c>
      <c r="H67" s="10">
        <v>56850</v>
      </c>
      <c r="I67" s="10">
        <v>0</v>
      </c>
      <c r="J67" s="10">
        <v>0</v>
      </c>
      <c r="K67" s="11">
        <v>0</v>
      </c>
      <c r="L67" s="11">
        <v>56850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</row>
    <row r="68" spans="3:26">
      <c r="C68" s="9" t="s">
        <v>462</v>
      </c>
      <c r="D68" s="9" t="s">
        <v>1964</v>
      </c>
      <c r="E68" s="10">
        <v>0</v>
      </c>
      <c r="F68" s="10">
        <v>3623501.4</v>
      </c>
      <c r="G68" s="10">
        <v>0</v>
      </c>
      <c r="H68" s="10">
        <v>3623501.4</v>
      </c>
      <c r="I68" s="10">
        <v>0</v>
      </c>
      <c r="J68" s="10">
        <v>0</v>
      </c>
      <c r="K68" s="11">
        <v>0</v>
      </c>
      <c r="L68" s="11">
        <v>3623501.4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</row>
    <row r="69" spans="3:26">
      <c r="C69" s="9" t="s">
        <v>464</v>
      </c>
      <c r="D69" s="9" t="s">
        <v>1965</v>
      </c>
      <c r="E69" s="10">
        <v>0</v>
      </c>
      <c r="F69" s="10">
        <v>45375.44</v>
      </c>
      <c r="G69" s="10">
        <v>0</v>
      </c>
      <c r="H69" s="10">
        <v>45375.44</v>
      </c>
      <c r="I69" s="10">
        <v>0</v>
      </c>
      <c r="J69" s="10">
        <v>0</v>
      </c>
      <c r="K69" s="11">
        <v>0</v>
      </c>
      <c r="L69" s="11">
        <v>45375.44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</row>
    <row r="70" spans="3:26">
      <c r="C70" s="9" t="s">
        <v>468</v>
      </c>
      <c r="D70" s="9" t="s">
        <v>1966</v>
      </c>
      <c r="E70" s="10">
        <v>0</v>
      </c>
      <c r="F70" s="10">
        <v>1016163</v>
      </c>
      <c r="G70" s="10">
        <v>0</v>
      </c>
      <c r="H70" s="10">
        <v>1016163</v>
      </c>
      <c r="I70" s="10">
        <v>0</v>
      </c>
      <c r="J70" s="10">
        <v>0</v>
      </c>
      <c r="K70" s="11">
        <v>0</v>
      </c>
      <c r="L70" s="11">
        <v>1016163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</row>
    <row r="71" spans="3:26">
      <c r="C71" s="9" t="s">
        <v>472</v>
      </c>
      <c r="D71" s="9" t="s">
        <v>1967</v>
      </c>
      <c r="E71" s="10">
        <v>0</v>
      </c>
      <c r="F71" s="10">
        <v>8070</v>
      </c>
      <c r="G71" s="10">
        <v>0</v>
      </c>
      <c r="H71" s="10">
        <v>8070</v>
      </c>
      <c r="I71" s="10">
        <v>0</v>
      </c>
      <c r="J71" s="10">
        <v>0</v>
      </c>
      <c r="K71" s="11">
        <v>0</v>
      </c>
      <c r="L71" s="11">
        <v>8070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</row>
    <row r="72" spans="3:26">
      <c r="C72" s="9" t="s">
        <v>1207</v>
      </c>
      <c r="D72" s="9" t="s">
        <v>1968</v>
      </c>
      <c r="E72" s="10">
        <v>0</v>
      </c>
      <c r="F72" s="10">
        <v>15648136</v>
      </c>
      <c r="G72" s="10">
        <v>0</v>
      </c>
      <c r="H72" s="10">
        <v>15648136</v>
      </c>
      <c r="I72" s="10">
        <v>0</v>
      </c>
      <c r="J72" s="10">
        <v>0</v>
      </c>
      <c r="K72" s="11">
        <v>0</v>
      </c>
      <c r="L72" s="11">
        <v>15648136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</row>
    <row r="73" spans="3:26">
      <c r="C73" s="9" t="s">
        <v>484</v>
      </c>
      <c r="D73" s="9" t="s">
        <v>1969</v>
      </c>
      <c r="E73" s="10">
        <v>0</v>
      </c>
      <c r="F73" s="10">
        <v>7272000</v>
      </c>
      <c r="G73" s="10">
        <v>0</v>
      </c>
      <c r="H73" s="10">
        <v>7272000</v>
      </c>
      <c r="I73" s="10">
        <v>0</v>
      </c>
      <c r="J73" s="10">
        <v>0</v>
      </c>
      <c r="K73" s="11">
        <v>0</v>
      </c>
      <c r="L73" s="11">
        <v>7272000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</row>
    <row r="74" spans="3:26">
      <c r="C74" s="9" t="s">
        <v>486</v>
      </c>
      <c r="D74" s="9" t="s">
        <v>1970</v>
      </c>
      <c r="E74" s="10">
        <v>0</v>
      </c>
      <c r="F74" s="10">
        <v>40000</v>
      </c>
      <c r="G74" s="10">
        <v>0</v>
      </c>
      <c r="H74" s="10">
        <v>40000</v>
      </c>
      <c r="I74" s="10">
        <v>0</v>
      </c>
      <c r="J74" s="10">
        <v>0</v>
      </c>
      <c r="K74" s="11">
        <v>0</v>
      </c>
      <c r="L74" s="11">
        <v>40000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</row>
    <row r="75" spans="3:26">
      <c r="C75" s="9" t="s">
        <v>1971</v>
      </c>
      <c r="D75" s="9" t="s">
        <v>1972</v>
      </c>
      <c r="E75" s="10">
        <v>0</v>
      </c>
      <c r="F75" s="10">
        <v>0</v>
      </c>
      <c r="G75" s="10">
        <v>0</v>
      </c>
      <c r="H75" s="10">
        <v>430981.9</v>
      </c>
      <c r="I75" s="10">
        <v>430981.9</v>
      </c>
      <c r="J75" s="10">
        <v>0</v>
      </c>
      <c r="K75" s="11">
        <v>0</v>
      </c>
      <c r="L75" s="11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430981.9</v>
      </c>
      <c r="W75" s="10">
        <v>0</v>
      </c>
      <c r="X75" s="10">
        <v>0</v>
      </c>
      <c r="Y75" s="10">
        <v>0</v>
      </c>
      <c r="Z75" s="10">
        <v>0</v>
      </c>
    </row>
    <row r="76" spans="3:26">
      <c r="C76" s="9" t="s">
        <v>372</v>
      </c>
      <c r="D76" s="9" t="s">
        <v>1973</v>
      </c>
      <c r="E76" s="10">
        <v>0</v>
      </c>
      <c r="F76" s="10">
        <v>0</v>
      </c>
      <c r="G76" s="10">
        <v>0</v>
      </c>
      <c r="H76" s="10">
        <v>2427.19</v>
      </c>
      <c r="I76" s="10">
        <v>0</v>
      </c>
      <c r="J76" s="10">
        <v>0</v>
      </c>
      <c r="K76" s="11">
        <v>0</v>
      </c>
      <c r="L76" s="11">
        <v>2427.19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2427.19</v>
      </c>
      <c r="W76" s="10">
        <v>0</v>
      </c>
      <c r="X76" s="10">
        <v>0</v>
      </c>
      <c r="Y76" s="10">
        <v>0</v>
      </c>
      <c r="Z76" s="10">
        <v>0</v>
      </c>
    </row>
    <row r="77" spans="3:26">
      <c r="C77" s="9" t="s">
        <v>1561</v>
      </c>
      <c r="D77" s="9" t="s">
        <v>1974</v>
      </c>
      <c r="E77" s="10">
        <v>4677480</v>
      </c>
      <c r="F77" s="10">
        <v>0</v>
      </c>
      <c r="G77" s="10">
        <v>4677480</v>
      </c>
      <c r="H77" s="10">
        <v>0</v>
      </c>
      <c r="I77" s="10">
        <v>0</v>
      </c>
      <c r="J77" s="10">
        <v>0</v>
      </c>
      <c r="K77" s="11">
        <v>4677480</v>
      </c>
      <c r="L77" s="11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</row>
    <row r="78" spans="3:26">
      <c r="C78" s="9" t="s">
        <v>616</v>
      </c>
      <c r="D78" s="9" t="s">
        <v>1975</v>
      </c>
      <c r="E78" s="10">
        <v>210000</v>
      </c>
      <c r="F78" s="10">
        <v>0</v>
      </c>
      <c r="G78" s="10">
        <v>210000</v>
      </c>
      <c r="H78" s="10">
        <v>0</v>
      </c>
      <c r="I78" s="10">
        <v>0</v>
      </c>
      <c r="J78" s="10">
        <v>0</v>
      </c>
      <c r="K78" s="11">
        <v>210000</v>
      </c>
      <c r="L78" s="11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</row>
    <row r="79" spans="3:26">
      <c r="C79" s="9" t="s">
        <v>612</v>
      </c>
      <c r="D79" s="9" t="s">
        <v>1976</v>
      </c>
      <c r="E79" s="10">
        <v>1195493</v>
      </c>
      <c r="F79" s="10">
        <v>0</v>
      </c>
      <c r="G79" s="10">
        <v>1195493</v>
      </c>
      <c r="H79" s="10">
        <v>0</v>
      </c>
      <c r="I79" s="10">
        <v>0</v>
      </c>
      <c r="J79" s="10">
        <v>0</v>
      </c>
      <c r="K79" s="11">
        <v>1195493</v>
      </c>
      <c r="L79" s="11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</row>
    <row r="80" spans="3:26">
      <c r="C80" s="9" t="s">
        <v>621</v>
      </c>
      <c r="D80" s="9" t="s">
        <v>1977</v>
      </c>
      <c r="E80" s="10">
        <v>713100</v>
      </c>
      <c r="F80" s="10">
        <v>0</v>
      </c>
      <c r="G80" s="10">
        <v>999210</v>
      </c>
      <c r="H80" s="10">
        <v>0</v>
      </c>
      <c r="I80" s="10">
        <v>0</v>
      </c>
      <c r="J80" s="10">
        <v>0</v>
      </c>
      <c r="K80" s="11">
        <v>999210</v>
      </c>
      <c r="L80" s="11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286110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</row>
    <row r="81" spans="3:26">
      <c r="C81" s="9" t="s">
        <v>644</v>
      </c>
      <c r="D81" s="9" t="s">
        <v>1978</v>
      </c>
      <c r="E81" s="10">
        <v>25355.3</v>
      </c>
      <c r="F81" s="10">
        <v>0</v>
      </c>
      <c r="G81" s="10">
        <v>35741.300000000003</v>
      </c>
      <c r="H81" s="10">
        <v>0</v>
      </c>
      <c r="I81" s="10">
        <v>0</v>
      </c>
      <c r="J81" s="10">
        <v>0</v>
      </c>
      <c r="K81" s="11">
        <v>35741.300000000003</v>
      </c>
      <c r="L81" s="11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10386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</row>
    <row r="82" spans="3:26">
      <c r="C82" s="9" t="s">
        <v>653</v>
      </c>
      <c r="D82" s="9" t="s">
        <v>1979</v>
      </c>
      <c r="E82" s="10">
        <v>84000</v>
      </c>
      <c r="F82" s="10">
        <v>0</v>
      </c>
      <c r="G82" s="10">
        <v>84000</v>
      </c>
      <c r="H82" s="10">
        <v>0</v>
      </c>
      <c r="I82" s="10">
        <v>0</v>
      </c>
      <c r="J82" s="10">
        <v>0</v>
      </c>
      <c r="K82" s="11">
        <v>84000</v>
      </c>
      <c r="L82" s="11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</row>
    <row r="83" spans="3:26">
      <c r="C83" s="9" t="s">
        <v>642</v>
      </c>
      <c r="D83" s="9" t="s">
        <v>1980</v>
      </c>
      <c r="E83" s="10">
        <v>490290</v>
      </c>
      <c r="F83" s="10">
        <v>0</v>
      </c>
      <c r="G83" s="10">
        <v>490290</v>
      </c>
      <c r="H83" s="10">
        <v>0</v>
      </c>
      <c r="I83" s="10">
        <v>0</v>
      </c>
      <c r="J83" s="10">
        <v>0</v>
      </c>
      <c r="K83" s="11">
        <v>490290</v>
      </c>
      <c r="L83" s="11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</row>
    <row r="84" spans="3:26">
      <c r="C84" s="9" t="s">
        <v>646</v>
      </c>
      <c r="D84" s="9" t="s">
        <v>1981</v>
      </c>
      <c r="E84" s="10">
        <v>2300</v>
      </c>
      <c r="F84" s="10">
        <v>0</v>
      </c>
      <c r="G84" s="10">
        <v>2300</v>
      </c>
      <c r="H84" s="10">
        <v>0</v>
      </c>
      <c r="I84" s="10">
        <v>0</v>
      </c>
      <c r="J84" s="10">
        <v>0</v>
      </c>
      <c r="K84" s="11">
        <v>2300</v>
      </c>
      <c r="L84" s="11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</row>
    <row r="85" spans="3:26">
      <c r="C85" s="9" t="s">
        <v>627</v>
      </c>
      <c r="D85" s="9" t="s">
        <v>1982</v>
      </c>
      <c r="E85" s="10">
        <v>12450</v>
      </c>
      <c r="F85" s="10">
        <v>0</v>
      </c>
      <c r="G85" s="10">
        <v>12450</v>
      </c>
      <c r="H85" s="10">
        <v>0</v>
      </c>
      <c r="I85" s="10">
        <v>0</v>
      </c>
      <c r="J85" s="10">
        <v>0</v>
      </c>
      <c r="K85" s="11">
        <v>12450</v>
      </c>
      <c r="L85" s="11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</row>
    <row r="86" spans="3:26">
      <c r="C86" s="9" t="s">
        <v>1983</v>
      </c>
      <c r="D86" s="9" t="s">
        <v>1984</v>
      </c>
      <c r="E86" s="10">
        <v>114100</v>
      </c>
      <c r="F86" s="10">
        <v>0</v>
      </c>
      <c r="G86" s="10">
        <v>114100</v>
      </c>
      <c r="H86" s="10">
        <v>0</v>
      </c>
      <c r="I86" s="10">
        <v>0</v>
      </c>
      <c r="J86" s="10">
        <v>0</v>
      </c>
      <c r="K86" s="11">
        <v>114100</v>
      </c>
      <c r="L86" s="11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</row>
    <row r="87" spans="3:26">
      <c r="C87" s="9" t="s">
        <v>1985</v>
      </c>
      <c r="D87" s="9" t="s">
        <v>1986</v>
      </c>
      <c r="E87" s="10">
        <v>50700</v>
      </c>
      <c r="F87" s="10">
        <v>0</v>
      </c>
      <c r="G87" s="10">
        <v>50700</v>
      </c>
      <c r="H87" s="10">
        <v>0</v>
      </c>
      <c r="I87" s="10">
        <v>0</v>
      </c>
      <c r="J87" s="10">
        <v>0</v>
      </c>
      <c r="K87" s="11">
        <v>50700</v>
      </c>
      <c r="L87" s="11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</row>
    <row r="88" spans="3:26">
      <c r="C88" s="9" t="s">
        <v>1987</v>
      </c>
      <c r="D88" s="9" t="s">
        <v>1988</v>
      </c>
      <c r="E88" s="10">
        <v>31320</v>
      </c>
      <c r="F88" s="10">
        <v>0</v>
      </c>
      <c r="G88" s="10">
        <v>31440</v>
      </c>
      <c r="H88" s="10">
        <v>0</v>
      </c>
      <c r="I88" s="10">
        <v>0</v>
      </c>
      <c r="J88" s="10">
        <v>0</v>
      </c>
      <c r="K88" s="11">
        <v>31440</v>
      </c>
      <c r="L88" s="11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120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</row>
    <row r="89" spans="3:26">
      <c r="C89" s="9" t="s">
        <v>1989</v>
      </c>
      <c r="D89" s="9" t="s">
        <v>1990</v>
      </c>
      <c r="E89" s="10">
        <v>11510</v>
      </c>
      <c r="F89" s="10">
        <v>0</v>
      </c>
      <c r="G89" s="10">
        <v>11510</v>
      </c>
      <c r="H89" s="10">
        <v>0</v>
      </c>
      <c r="I89" s="10">
        <v>0</v>
      </c>
      <c r="J89" s="10">
        <v>0</v>
      </c>
      <c r="K89" s="11">
        <v>11510</v>
      </c>
      <c r="L89" s="11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</row>
    <row r="90" spans="3:26">
      <c r="C90" s="9" t="s">
        <v>1603</v>
      </c>
      <c r="D90" s="9" t="s">
        <v>1991</v>
      </c>
      <c r="E90" s="10">
        <v>45106</v>
      </c>
      <c r="F90" s="10">
        <v>0</v>
      </c>
      <c r="G90" s="10">
        <v>45106</v>
      </c>
      <c r="H90" s="10">
        <v>0</v>
      </c>
      <c r="I90" s="10">
        <v>0</v>
      </c>
      <c r="J90" s="10">
        <v>0</v>
      </c>
      <c r="K90" s="11">
        <v>45106</v>
      </c>
      <c r="L90" s="11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</row>
    <row r="91" spans="3:26">
      <c r="C91" s="9" t="s">
        <v>714</v>
      </c>
      <c r="D91" s="9" t="s">
        <v>1992</v>
      </c>
      <c r="E91" s="10">
        <v>483852.5</v>
      </c>
      <c r="F91" s="10">
        <v>0</v>
      </c>
      <c r="G91" s="10">
        <v>495222.05</v>
      </c>
      <c r="H91" s="10">
        <v>0</v>
      </c>
      <c r="I91" s="10">
        <v>0</v>
      </c>
      <c r="J91" s="10">
        <v>0</v>
      </c>
      <c r="K91" s="11">
        <v>495222.05</v>
      </c>
      <c r="L91" s="11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11369.55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</row>
    <row r="92" spans="3:26">
      <c r="C92" s="9" t="s">
        <v>691</v>
      </c>
      <c r="D92" s="9" t="s">
        <v>1993</v>
      </c>
      <c r="E92" s="10">
        <v>504707.16</v>
      </c>
      <c r="F92" s="10">
        <v>0</v>
      </c>
      <c r="G92" s="10">
        <v>504707.16</v>
      </c>
      <c r="H92" s="10">
        <v>0</v>
      </c>
      <c r="I92" s="10">
        <v>0</v>
      </c>
      <c r="J92" s="10">
        <v>0</v>
      </c>
      <c r="K92" s="11">
        <v>504707.16</v>
      </c>
      <c r="L92" s="11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</row>
    <row r="93" spans="3:26">
      <c r="C93" s="9" t="s">
        <v>694</v>
      </c>
      <c r="D93" s="9" t="s">
        <v>1994</v>
      </c>
      <c r="E93" s="10">
        <v>68310</v>
      </c>
      <c r="F93" s="10">
        <v>0</v>
      </c>
      <c r="G93" s="10">
        <v>68310</v>
      </c>
      <c r="H93" s="10">
        <v>0</v>
      </c>
      <c r="I93" s="10">
        <v>0</v>
      </c>
      <c r="J93" s="10">
        <v>0</v>
      </c>
      <c r="K93" s="11">
        <v>68310</v>
      </c>
      <c r="L93" s="11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</row>
    <row r="94" spans="3:26">
      <c r="C94" s="9" t="s">
        <v>1618</v>
      </c>
      <c r="D94" s="9" t="s">
        <v>1995</v>
      </c>
      <c r="E94" s="10">
        <v>222178.82</v>
      </c>
      <c r="F94" s="10">
        <v>0</v>
      </c>
      <c r="G94" s="10">
        <v>222178.82</v>
      </c>
      <c r="H94" s="10">
        <v>0</v>
      </c>
      <c r="I94" s="10">
        <v>0</v>
      </c>
      <c r="J94" s="10">
        <v>0</v>
      </c>
      <c r="K94" s="11">
        <v>222178.82</v>
      </c>
      <c r="L94" s="11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</row>
    <row r="95" spans="3:26">
      <c r="C95" s="9" t="s">
        <v>721</v>
      </c>
      <c r="D95" s="9" t="s">
        <v>1996</v>
      </c>
      <c r="E95" s="10">
        <v>93604.76</v>
      </c>
      <c r="F95" s="10">
        <v>0</v>
      </c>
      <c r="G95" s="10">
        <v>99062.43</v>
      </c>
      <c r="H95" s="10">
        <v>0</v>
      </c>
      <c r="I95" s="10">
        <v>0</v>
      </c>
      <c r="J95" s="10">
        <v>0</v>
      </c>
      <c r="K95" s="11">
        <v>99062.43</v>
      </c>
      <c r="L95" s="11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5457.67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</row>
    <row r="96" spans="3:26">
      <c r="C96" s="9" t="s">
        <v>725</v>
      </c>
      <c r="D96" s="9" t="s">
        <v>1997</v>
      </c>
      <c r="E96" s="10">
        <v>2311.1999999999998</v>
      </c>
      <c r="F96" s="10">
        <v>0</v>
      </c>
      <c r="G96" s="10">
        <v>2311.1999999999998</v>
      </c>
      <c r="H96" s="10">
        <v>0</v>
      </c>
      <c r="I96" s="10">
        <v>0</v>
      </c>
      <c r="J96" s="10">
        <v>0</v>
      </c>
      <c r="K96" s="11">
        <v>2311.1999999999998</v>
      </c>
      <c r="L96" s="11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</row>
    <row r="97" spans="3:26">
      <c r="C97" s="9" t="s">
        <v>726</v>
      </c>
      <c r="D97" s="9" t="s">
        <v>1998</v>
      </c>
      <c r="E97" s="10">
        <v>1655.17</v>
      </c>
      <c r="F97" s="10">
        <v>0</v>
      </c>
      <c r="G97" s="10">
        <v>1655.17</v>
      </c>
      <c r="H97" s="10">
        <v>0</v>
      </c>
      <c r="I97" s="10">
        <v>0</v>
      </c>
      <c r="J97" s="10">
        <v>0</v>
      </c>
      <c r="K97" s="11">
        <v>1655.17</v>
      </c>
      <c r="L97" s="11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</row>
    <row r="98" spans="3:26">
      <c r="C98" s="9" t="s">
        <v>728</v>
      </c>
      <c r="D98" s="9" t="s">
        <v>1999</v>
      </c>
      <c r="E98" s="10">
        <v>38520</v>
      </c>
      <c r="F98" s="10">
        <v>0</v>
      </c>
      <c r="G98" s="10">
        <v>38520</v>
      </c>
      <c r="H98" s="10">
        <v>0</v>
      </c>
      <c r="I98" s="10">
        <v>0</v>
      </c>
      <c r="J98" s="10">
        <v>0</v>
      </c>
      <c r="K98" s="11">
        <v>38520</v>
      </c>
      <c r="L98" s="11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</row>
    <row r="99" spans="3:26">
      <c r="C99" s="9" t="s">
        <v>730</v>
      </c>
      <c r="D99" s="9" t="s">
        <v>2000</v>
      </c>
      <c r="E99" s="10">
        <v>16229</v>
      </c>
      <c r="F99" s="10">
        <v>0</v>
      </c>
      <c r="G99" s="10">
        <v>16229</v>
      </c>
      <c r="H99" s="10">
        <v>0</v>
      </c>
      <c r="I99" s="10">
        <v>0</v>
      </c>
      <c r="J99" s="10">
        <v>0</v>
      </c>
      <c r="K99" s="11">
        <v>16229</v>
      </c>
      <c r="L99" s="11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</row>
    <row r="100" spans="3:26">
      <c r="C100" s="9" t="s">
        <v>1637</v>
      </c>
      <c r="D100" s="9" t="s">
        <v>2001</v>
      </c>
      <c r="E100" s="10">
        <v>247.41</v>
      </c>
      <c r="F100" s="10">
        <v>0</v>
      </c>
      <c r="G100" s="10">
        <v>247.41</v>
      </c>
      <c r="H100" s="10">
        <v>0</v>
      </c>
      <c r="I100" s="10">
        <v>0</v>
      </c>
      <c r="J100" s="10">
        <v>0</v>
      </c>
      <c r="K100" s="11">
        <v>247.41</v>
      </c>
      <c r="L100" s="11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</row>
    <row r="101" spans="3:26">
      <c r="C101" s="9" t="s">
        <v>704</v>
      </c>
      <c r="D101" s="9" t="s">
        <v>2002</v>
      </c>
      <c r="E101" s="10">
        <v>7500</v>
      </c>
      <c r="F101" s="10">
        <v>0</v>
      </c>
      <c r="G101" s="10">
        <v>7500</v>
      </c>
      <c r="H101" s="10">
        <v>0</v>
      </c>
      <c r="I101" s="10">
        <v>0</v>
      </c>
      <c r="J101" s="10">
        <v>0</v>
      </c>
      <c r="K101" s="11">
        <v>7500</v>
      </c>
      <c r="L101" s="11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</row>
    <row r="102" spans="3:26">
      <c r="C102" s="9" t="s">
        <v>2003</v>
      </c>
      <c r="D102" s="9" t="s">
        <v>2004</v>
      </c>
      <c r="E102" s="10">
        <v>75600</v>
      </c>
      <c r="F102" s="10">
        <v>0</v>
      </c>
      <c r="G102" s="10">
        <v>75600</v>
      </c>
      <c r="H102" s="10">
        <v>0</v>
      </c>
      <c r="I102" s="10">
        <v>0</v>
      </c>
      <c r="J102" s="10">
        <v>0</v>
      </c>
      <c r="K102" s="11">
        <v>75600</v>
      </c>
      <c r="L102" s="11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</row>
    <row r="103" spans="3:26">
      <c r="C103" s="9" t="s">
        <v>706</v>
      </c>
      <c r="D103" s="9" t="s">
        <v>2005</v>
      </c>
      <c r="E103" s="10">
        <v>30001</v>
      </c>
      <c r="F103" s="10">
        <v>0</v>
      </c>
      <c r="G103" s="10">
        <v>30401</v>
      </c>
      <c r="H103" s="10">
        <v>0</v>
      </c>
      <c r="I103" s="10">
        <v>0</v>
      </c>
      <c r="J103" s="10">
        <v>0</v>
      </c>
      <c r="K103" s="11">
        <v>30401</v>
      </c>
      <c r="L103" s="11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400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</row>
    <row r="104" spans="3:26">
      <c r="C104" s="9" t="s">
        <v>1649</v>
      </c>
      <c r="D104" s="9" t="s">
        <v>2006</v>
      </c>
      <c r="E104" s="10">
        <v>145220</v>
      </c>
      <c r="F104" s="10">
        <v>0</v>
      </c>
      <c r="G104" s="10">
        <v>145220</v>
      </c>
      <c r="H104" s="10">
        <v>0</v>
      </c>
      <c r="I104" s="10">
        <v>0</v>
      </c>
      <c r="J104" s="10">
        <v>0</v>
      </c>
      <c r="K104" s="11">
        <v>145220</v>
      </c>
      <c r="L104" s="11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</row>
    <row r="105" spans="3:26">
      <c r="C105" s="9" t="s">
        <v>679</v>
      </c>
      <c r="D105" s="9" t="s">
        <v>2007</v>
      </c>
      <c r="E105" s="10">
        <v>337537</v>
      </c>
      <c r="F105" s="10">
        <v>0</v>
      </c>
      <c r="G105" s="10">
        <v>337537</v>
      </c>
      <c r="H105" s="10">
        <v>0</v>
      </c>
      <c r="I105" s="10">
        <v>0</v>
      </c>
      <c r="J105" s="10">
        <v>0</v>
      </c>
      <c r="K105" s="11">
        <v>337537</v>
      </c>
      <c r="L105" s="11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</row>
    <row r="106" spans="3:26">
      <c r="C106" s="9" t="s">
        <v>622</v>
      </c>
      <c r="D106" s="9" t="s">
        <v>2008</v>
      </c>
      <c r="E106" s="10">
        <v>53355</v>
      </c>
      <c r="F106" s="10">
        <v>0</v>
      </c>
      <c r="G106" s="10">
        <v>57810</v>
      </c>
      <c r="H106" s="10">
        <v>0</v>
      </c>
      <c r="I106" s="10">
        <v>0</v>
      </c>
      <c r="J106" s="10">
        <v>0</v>
      </c>
      <c r="K106" s="11">
        <v>57810</v>
      </c>
      <c r="L106" s="11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4455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</row>
    <row r="107" spans="3:26">
      <c r="C107" s="9" t="s">
        <v>1653</v>
      </c>
      <c r="D107" s="9" t="s">
        <v>2009</v>
      </c>
      <c r="E107" s="10">
        <v>166922.97</v>
      </c>
      <c r="F107" s="10">
        <v>0</v>
      </c>
      <c r="G107" s="10">
        <v>166922.97</v>
      </c>
      <c r="H107" s="10">
        <v>0</v>
      </c>
      <c r="I107" s="10">
        <v>0</v>
      </c>
      <c r="J107" s="10">
        <v>0</v>
      </c>
      <c r="K107" s="11">
        <v>166922.97</v>
      </c>
      <c r="L107" s="11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</row>
    <row r="108" spans="3:26">
      <c r="C108" s="9" t="s">
        <v>1655</v>
      </c>
      <c r="D108" s="9" t="s">
        <v>2010</v>
      </c>
      <c r="E108" s="10">
        <v>134658.01</v>
      </c>
      <c r="F108" s="10">
        <v>0</v>
      </c>
      <c r="G108" s="10">
        <v>249431.48</v>
      </c>
      <c r="H108" s="10">
        <v>0</v>
      </c>
      <c r="I108" s="10">
        <v>0</v>
      </c>
      <c r="J108" s="10">
        <v>0</v>
      </c>
      <c r="K108" s="11">
        <v>249431.48</v>
      </c>
      <c r="L108" s="11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114773.47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</row>
    <row r="109" spans="3:26">
      <c r="C109" s="9" t="s">
        <v>1659</v>
      </c>
      <c r="D109" s="9" t="s">
        <v>2011</v>
      </c>
      <c r="E109" s="10">
        <v>148294.99</v>
      </c>
      <c r="F109" s="10">
        <v>0</v>
      </c>
      <c r="G109" s="10">
        <v>178444.99</v>
      </c>
      <c r="H109" s="10">
        <v>0</v>
      </c>
      <c r="I109" s="10">
        <v>0</v>
      </c>
      <c r="J109" s="10">
        <v>0</v>
      </c>
      <c r="K109" s="11">
        <v>178444.99</v>
      </c>
      <c r="L109" s="11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30150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</row>
    <row r="110" spans="3:26">
      <c r="C110" s="9" t="s">
        <v>1667</v>
      </c>
      <c r="D110" s="9" t="s">
        <v>2012</v>
      </c>
      <c r="E110" s="10">
        <v>32966.67</v>
      </c>
      <c r="F110" s="10">
        <v>0</v>
      </c>
      <c r="G110" s="10">
        <v>32966.67</v>
      </c>
      <c r="H110" s="10">
        <v>0</v>
      </c>
      <c r="I110" s="10">
        <v>0</v>
      </c>
      <c r="J110" s="10">
        <v>0</v>
      </c>
      <c r="K110" s="11">
        <v>32966.67</v>
      </c>
      <c r="L110" s="11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</row>
    <row r="111" spans="3:26">
      <c r="C111" s="9" t="s">
        <v>1671</v>
      </c>
      <c r="D111" s="9" t="s">
        <v>2013</v>
      </c>
      <c r="E111" s="10">
        <v>17933.330000000002</v>
      </c>
      <c r="F111" s="10">
        <v>0</v>
      </c>
      <c r="G111" s="10">
        <v>17933.330000000002</v>
      </c>
      <c r="H111" s="10">
        <v>0</v>
      </c>
      <c r="I111" s="10">
        <v>0</v>
      </c>
      <c r="J111" s="10">
        <v>0</v>
      </c>
      <c r="K111" s="11">
        <v>17933.330000000002</v>
      </c>
      <c r="L111" s="11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</row>
    <row r="112" spans="3:26">
      <c r="C112" s="9" t="s">
        <v>1675</v>
      </c>
      <c r="D112" s="9" t="s">
        <v>2014</v>
      </c>
      <c r="E112" s="10">
        <v>205400</v>
      </c>
      <c r="F112" s="10">
        <v>0</v>
      </c>
      <c r="G112" s="10">
        <v>205400</v>
      </c>
      <c r="H112" s="10">
        <v>0</v>
      </c>
      <c r="I112" s="10">
        <v>0</v>
      </c>
      <c r="J112" s="10">
        <v>0</v>
      </c>
      <c r="K112" s="11">
        <v>205400</v>
      </c>
      <c r="L112" s="11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</row>
    <row r="113" spans="3:26">
      <c r="C113" s="9" t="s">
        <v>1679</v>
      </c>
      <c r="D113" s="9" t="s">
        <v>2015</v>
      </c>
      <c r="E113" s="10">
        <v>10720.82</v>
      </c>
      <c r="F113" s="10">
        <v>0</v>
      </c>
      <c r="G113" s="10">
        <v>10720.82</v>
      </c>
      <c r="H113" s="10">
        <v>0</v>
      </c>
      <c r="I113" s="10">
        <v>0</v>
      </c>
      <c r="J113" s="10">
        <v>0</v>
      </c>
      <c r="K113" s="11">
        <v>10720.82</v>
      </c>
      <c r="L113" s="11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</row>
    <row r="114" spans="3:26">
      <c r="C114" s="9" t="s">
        <v>1685</v>
      </c>
      <c r="D114" s="9" t="s">
        <v>2016</v>
      </c>
      <c r="E114" s="10">
        <v>14786.3</v>
      </c>
      <c r="F114" s="10">
        <v>0</v>
      </c>
      <c r="G114" s="10">
        <v>14786.3</v>
      </c>
      <c r="H114" s="10">
        <v>0</v>
      </c>
      <c r="I114" s="10">
        <v>0</v>
      </c>
      <c r="J114" s="10">
        <v>0</v>
      </c>
      <c r="K114" s="11">
        <v>14786.3</v>
      </c>
      <c r="L114" s="11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</row>
    <row r="115" spans="3:26">
      <c r="C115" s="9" t="s">
        <v>1687</v>
      </c>
      <c r="D115" s="9" t="s">
        <v>2017</v>
      </c>
      <c r="E115" s="10">
        <v>0</v>
      </c>
      <c r="F115" s="10">
        <v>0</v>
      </c>
      <c r="G115" s="10">
        <v>3749</v>
      </c>
      <c r="H115" s="10">
        <v>0</v>
      </c>
      <c r="I115" s="10">
        <v>0</v>
      </c>
      <c r="J115" s="10">
        <v>0</v>
      </c>
      <c r="K115" s="11">
        <v>3749</v>
      </c>
      <c r="L115" s="11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3749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</row>
    <row r="116" spans="3:26">
      <c r="C116" s="9" t="s">
        <v>1697</v>
      </c>
      <c r="D116" s="9" t="s">
        <v>2018</v>
      </c>
      <c r="E116" s="10">
        <v>24000</v>
      </c>
      <c r="F116" s="10">
        <v>0</v>
      </c>
      <c r="G116" s="10">
        <v>24000</v>
      </c>
      <c r="H116" s="10">
        <v>0</v>
      </c>
      <c r="I116" s="10">
        <v>0</v>
      </c>
      <c r="J116" s="10">
        <v>0</v>
      </c>
      <c r="K116" s="11">
        <v>24000</v>
      </c>
      <c r="L116" s="11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</row>
    <row r="117" spans="3:26">
      <c r="C117" s="9" t="s">
        <v>1703</v>
      </c>
      <c r="D117" s="9" t="s">
        <v>2019</v>
      </c>
      <c r="E117" s="10">
        <v>5527041.1600000001</v>
      </c>
      <c r="F117" s="10">
        <v>0</v>
      </c>
      <c r="G117" s="10">
        <v>5527041.1600000001</v>
      </c>
      <c r="H117" s="10">
        <v>0</v>
      </c>
      <c r="I117" s="10">
        <v>0</v>
      </c>
      <c r="J117" s="10">
        <v>0</v>
      </c>
      <c r="K117" s="11">
        <v>5527041.1600000001</v>
      </c>
      <c r="L117" s="11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</row>
    <row r="118" spans="3:26">
      <c r="C118" s="9" t="s">
        <v>1711</v>
      </c>
      <c r="D118" s="9" t="s">
        <v>2020</v>
      </c>
      <c r="E118" s="10">
        <v>1597632.61</v>
      </c>
      <c r="F118" s="10">
        <v>0</v>
      </c>
      <c r="G118" s="10">
        <v>1597632.61</v>
      </c>
      <c r="H118" s="10">
        <v>0</v>
      </c>
      <c r="I118" s="10">
        <v>0</v>
      </c>
      <c r="J118" s="10">
        <v>0</v>
      </c>
      <c r="K118" s="11">
        <v>1597632.61</v>
      </c>
      <c r="L118" s="11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</row>
    <row r="119" spans="3:26">
      <c r="C119" s="9" t="s">
        <v>739</v>
      </c>
      <c r="D119" s="9" t="s">
        <v>2021</v>
      </c>
      <c r="E119" s="10">
        <v>1735604.8</v>
      </c>
      <c r="F119" s="10">
        <v>0</v>
      </c>
      <c r="G119" s="10">
        <v>1735604.8</v>
      </c>
      <c r="H119" s="10">
        <v>0</v>
      </c>
      <c r="I119" s="10">
        <v>0</v>
      </c>
      <c r="J119" s="10">
        <v>0</v>
      </c>
      <c r="K119" s="11">
        <v>1735604.8</v>
      </c>
      <c r="L119" s="11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</row>
    <row r="120" spans="3:26">
      <c r="C120" s="9" t="s">
        <v>743</v>
      </c>
      <c r="D120" s="9" t="s">
        <v>2022</v>
      </c>
      <c r="E120" s="10">
        <v>610</v>
      </c>
      <c r="F120" s="10">
        <v>0</v>
      </c>
      <c r="G120" s="10">
        <v>610</v>
      </c>
      <c r="H120" s="10">
        <v>0</v>
      </c>
      <c r="I120" s="10">
        <v>0</v>
      </c>
      <c r="J120" s="10">
        <v>0</v>
      </c>
      <c r="K120" s="11">
        <v>610</v>
      </c>
      <c r="L120" s="11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</row>
    <row r="121" spans="3:26">
      <c r="C121" s="9" t="s">
        <v>757</v>
      </c>
      <c r="D121" s="9" t="s">
        <v>2023</v>
      </c>
      <c r="E121" s="10">
        <v>176254.5</v>
      </c>
      <c r="F121" s="10">
        <v>0</v>
      </c>
      <c r="G121" s="10">
        <v>176254.5</v>
      </c>
      <c r="H121" s="10">
        <v>0</v>
      </c>
      <c r="I121" s="10">
        <v>0</v>
      </c>
      <c r="J121" s="10">
        <v>0</v>
      </c>
      <c r="K121" s="11">
        <v>176254.5</v>
      </c>
      <c r="L121" s="11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</row>
    <row r="122" spans="3:26">
      <c r="C122" s="9" t="s">
        <v>759</v>
      </c>
      <c r="D122" s="9" t="s">
        <v>2024</v>
      </c>
      <c r="E122" s="10">
        <v>9292000</v>
      </c>
      <c r="F122" s="10">
        <v>0</v>
      </c>
      <c r="G122" s="10">
        <v>9292000</v>
      </c>
      <c r="H122" s="10">
        <v>0</v>
      </c>
      <c r="I122" s="10">
        <v>0</v>
      </c>
      <c r="J122" s="10">
        <v>0</v>
      </c>
      <c r="K122" s="11">
        <v>9292000</v>
      </c>
      <c r="L122" s="11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</row>
    <row r="123" spans="3:26">
      <c r="C123" s="9" t="s">
        <v>761</v>
      </c>
      <c r="D123" s="9" t="s">
        <v>2025</v>
      </c>
      <c r="E123" s="10">
        <v>0</v>
      </c>
      <c r="F123" s="10">
        <v>0</v>
      </c>
      <c r="G123" s="10">
        <v>46615.68</v>
      </c>
      <c r="H123" s="10">
        <v>0</v>
      </c>
      <c r="I123" s="10">
        <v>0</v>
      </c>
      <c r="J123" s="10">
        <v>0</v>
      </c>
      <c r="K123" s="11">
        <v>46615.68</v>
      </c>
      <c r="L123" s="11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46615.68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</row>
    <row r="124" spans="3:26">
      <c r="C124" s="9" t="s">
        <v>763</v>
      </c>
      <c r="D124" s="9" t="s">
        <v>2026</v>
      </c>
      <c r="E124" s="10">
        <v>0</v>
      </c>
      <c r="F124" s="10">
        <v>0</v>
      </c>
      <c r="G124" s="10">
        <v>13410</v>
      </c>
      <c r="H124" s="10">
        <v>0</v>
      </c>
      <c r="I124" s="10">
        <v>0</v>
      </c>
      <c r="J124" s="10">
        <v>0</v>
      </c>
      <c r="K124" s="11">
        <v>13410</v>
      </c>
      <c r="L124" s="11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13410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</row>
    <row r="125" spans="3:26">
      <c r="C125" s="9" t="s">
        <v>2027</v>
      </c>
      <c r="D125" s="9" t="s">
        <v>2028</v>
      </c>
      <c r="E125" s="10">
        <v>430981.9</v>
      </c>
      <c r="F125" s="10">
        <v>0</v>
      </c>
      <c r="G125" s="10">
        <v>430981.9</v>
      </c>
      <c r="H125" s="10">
        <v>0</v>
      </c>
      <c r="I125" s="10">
        <v>0</v>
      </c>
      <c r="J125" s="10">
        <v>430981.9</v>
      </c>
      <c r="K125" s="11">
        <v>0</v>
      </c>
      <c r="L125" s="11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</row>
    <row r="126" spans="3:26">
      <c r="C126" s="9" t="s">
        <v>1739</v>
      </c>
      <c r="D126" s="9" t="s">
        <v>2029</v>
      </c>
      <c r="E126" s="10">
        <v>117270</v>
      </c>
      <c r="F126" s="10">
        <v>0</v>
      </c>
      <c r="G126" s="10">
        <v>117270</v>
      </c>
      <c r="H126" s="10">
        <v>0</v>
      </c>
      <c r="I126" s="10">
        <v>0</v>
      </c>
      <c r="J126" s="10">
        <v>0</v>
      </c>
      <c r="K126" s="11">
        <v>117270</v>
      </c>
      <c r="L126" s="11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</row>
    <row r="127" spans="3:26">
      <c r="C127" s="9" t="s">
        <v>926</v>
      </c>
      <c r="D127" s="9" t="s">
        <v>2030</v>
      </c>
      <c r="E127" s="10">
        <v>9175</v>
      </c>
      <c r="F127" s="10">
        <v>0</v>
      </c>
      <c r="G127" s="10">
        <v>9175</v>
      </c>
      <c r="H127" s="10">
        <v>0</v>
      </c>
      <c r="I127" s="10">
        <v>0</v>
      </c>
      <c r="J127" s="10">
        <v>0</v>
      </c>
      <c r="K127" s="11">
        <v>9175</v>
      </c>
      <c r="L127" s="11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</row>
  </sheetData>
  <sheetProtection formatCells="0" formatColumns="0" formatRows="0" insertColumns="0" insertRows="0" insertHyperlinks="0" deleteColumns="0" deleteRows="0" selectLockedCells="1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J88"/>
  <sheetViews>
    <sheetView topLeftCell="A28" zoomScale="90" zoomScaleNormal="90" workbookViewId="0">
      <selection activeCell="D46" sqref="D46"/>
    </sheetView>
  </sheetViews>
  <sheetFormatPr defaultColWidth="9" defaultRowHeight="21"/>
  <cols>
    <col min="1" max="1" width="36.625" style="415" customWidth="1"/>
    <col min="2" max="2" width="14.625" style="414" customWidth="1"/>
    <col min="3" max="3" width="1.25" style="414" customWidth="1"/>
    <col min="4" max="4" width="15" style="380" customWidth="1"/>
    <col min="5" max="5" width="1.75" style="380" customWidth="1"/>
    <col min="6" max="6" width="14.375" style="408" customWidth="1"/>
    <col min="7" max="8" width="9" style="377"/>
    <col min="9" max="9" width="12.375" style="423" customWidth="1"/>
    <col min="10" max="10" width="41.5" style="377" bestFit="1" customWidth="1"/>
    <col min="11" max="16384" width="9" style="377"/>
  </cols>
  <sheetData>
    <row r="1" spans="1:9">
      <c r="A1" s="494" t="s">
        <v>2074</v>
      </c>
      <c r="B1" s="494"/>
      <c r="C1" s="494"/>
      <c r="D1" s="494"/>
      <c r="E1" s="494"/>
      <c r="F1" s="494"/>
      <c r="I1" s="378" t="s">
        <v>1808</v>
      </c>
    </row>
    <row r="2" spans="1:9">
      <c r="A2" s="494" t="s">
        <v>998</v>
      </c>
      <c r="B2" s="494"/>
      <c r="C2" s="494"/>
      <c r="D2" s="494"/>
      <c r="E2" s="494"/>
      <c r="F2" s="494"/>
      <c r="I2" s="456" t="s">
        <v>1801</v>
      </c>
    </row>
    <row r="3" spans="1:9">
      <c r="A3" s="494" t="s">
        <v>1772</v>
      </c>
      <c r="B3" s="494"/>
      <c r="C3" s="494"/>
      <c r="D3" s="494"/>
      <c r="E3" s="494"/>
      <c r="F3" s="494"/>
      <c r="I3" s="456" t="s">
        <v>1801</v>
      </c>
    </row>
    <row r="4" spans="1:9">
      <c r="A4" s="495" t="s">
        <v>2081</v>
      </c>
      <c r="B4" s="495"/>
      <c r="C4" s="478"/>
      <c r="D4" s="496"/>
      <c r="E4" s="496"/>
      <c r="F4" s="496"/>
      <c r="I4" s="456" t="s">
        <v>1801</v>
      </c>
    </row>
    <row r="5" spans="1:9" ht="21.75" customHeight="1">
      <c r="A5" s="418" t="s">
        <v>1858</v>
      </c>
      <c r="B5" s="418"/>
      <c r="C5" s="418"/>
      <c r="D5" s="418"/>
      <c r="E5" s="418"/>
      <c r="F5" s="419"/>
      <c r="I5" s="456" t="s">
        <v>1801</v>
      </c>
    </row>
    <row r="6" spans="1:9" ht="21.75" customHeight="1">
      <c r="A6" s="418" t="s">
        <v>1859</v>
      </c>
      <c r="B6" s="418"/>
      <c r="C6" s="418"/>
      <c r="D6" s="418"/>
      <c r="E6" s="418"/>
      <c r="F6" s="419"/>
      <c r="I6" s="456" t="s">
        <v>1801</v>
      </c>
    </row>
    <row r="7" spans="1:9" ht="21.75" customHeight="1">
      <c r="A7" s="418"/>
      <c r="B7" s="493" t="s">
        <v>973</v>
      </c>
      <c r="C7" s="493"/>
      <c r="D7" s="493"/>
      <c r="E7" s="493"/>
      <c r="F7" s="493"/>
      <c r="I7" s="456" t="s">
        <v>1801</v>
      </c>
    </row>
    <row r="8" spans="1:9" ht="42">
      <c r="A8" s="420"/>
      <c r="B8" s="421" t="s">
        <v>1022</v>
      </c>
      <c r="C8" s="421"/>
      <c r="D8" s="422" t="s">
        <v>1197</v>
      </c>
      <c r="E8" s="422"/>
      <c r="F8" s="421" t="s">
        <v>1023</v>
      </c>
      <c r="I8" s="456" t="s">
        <v>1801</v>
      </c>
    </row>
    <row r="9" spans="1:9">
      <c r="A9" s="376" t="s">
        <v>0</v>
      </c>
      <c r="B9" s="382"/>
      <c r="C9" s="382"/>
      <c r="D9" s="383"/>
      <c r="E9" s="383"/>
      <c r="F9" s="382"/>
      <c r="I9" s="457" t="str">
        <f>IF(B25&lt;&gt;0,"แสดง",IF(D25&lt;&gt;0,"แสดง",IF(F25&lt;&gt;0,"แสดง","")))</f>
        <v>แสดง</v>
      </c>
    </row>
    <row r="10" spans="1:9">
      <c r="A10" s="376" t="s">
        <v>974</v>
      </c>
      <c r="B10" s="382"/>
      <c r="C10" s="382"/>
      <c r="D10" s="383"/>
      <c r="E10" s="383"/>
      <c r="F10" s="382"/>
      <c r="I10" s="457" t="str">
        <f>IF(B25&lt;&gt;0,"แสดง",IF(D25&lt;&gt;0,"แสดง",IF(F25&lt;&gt;0,"แสดง","")))</f>
        <v>แสดง</v>
      </c>
    </row>
    <row r="11" spans="1:9">
      <c r="A11" s="379" t="s">
        <v>1198</v>
      </c>
      <c r="B11" s="384"/>
      <c r="C11" s="384"/>
      <c r="D11" s="385"/>
      <c r="E11" s="385"/>
      <c r="F11" s="384"/>
      <c r="I11" s="457" t="str">
        <f>IF(B12&lt;&gt;0,"แสดง",IF(B13&lt;&gt;0,"แสดง",IF(B18&lt;&gt;0,"แสดง","")))</f>
        <v>แสดง</v>
      </c>
    </row>
    <row r="12" spans="1:9" s="389" customFormat="1">
      <c r="A12" s="386" t="s">
        <v>934</v>
      </c>
      <c r="B12" s="387">
        <f>'หมายเหตุ (แบบเก่า)'!C45</f>
        <v>79498.69</v>
      </c>
      <c r="C12" s="387"/>
      <c r="D12" s="387">
        <f>-B12</f>
        <v>-79498.69</v>
      </c>
      <c r="E12" s="387"/>
      <c r="F12" s="388">
        <f>B12+D12</f>
        <v>0</v>
      </c>
      <c r="I12" s="457" t="str">
        <f>IF(D12&lt;&gt;0,"แสดง","")</f>
        <v>แสดง</v>
      </c>
    </row>
    <row r="13" spans="1:9" s="389" customFormat="1" hidden="1">
      <c r="A13" s="386" t="s">
        <v>952</v>
      </c>
      <c r="B13" s="387">
        <f>'หมายเหตุ (แบบเก่า)'!C51</f>
        <v>0</v>
      </c>
      <c r="C13" s="387"/>
      <c r="D13" s="387">
        <f>-B13</f>
        <v>0</v>
      </c>
      <c r="E13" s="387"/>
      <c r="F13" s="388">
        <f t="shared" ref="F13:F20" si="0">B13+D13</f>
        <v>0</v>
      </c>
      <c r="I13" s="457" t="str">
        <f t="shared" ref="I13:I24" si="1">IF(D13&lt;&gt;0,"แสดง","")</f>
        <v/>
      </c>
    </row>
    <row r="14" spans="1:9" hidden="1">
      <c r="A14" s="381" t="s">
        <v>1053</v>
      </c>
      <c r="B14" s="390">
        <v>0</v>
      </c>
      <c r="C14" s="390"/>
      <c r="D14" s="390">
        <f>งบแสดงฐานะการเงิน!K8</f>
        <v>0</v>
      </c>
      <c r="E14" s="390"/>
      <c r="F14" s="391">
        <f t="shared" si="0"/>
        <v>0</v>
      </c>
      <c r="I14" s="457" t="str">
        <f t="shared" si="1"/>
        <v/>
      </c>
    </row>
    <row r="15" spans="1:9" hidden="1">
      <c r="A15" s="381" t="s">
        <v>1054</v>
      </c>
      <c r="B15" s="390">
        <v>0</v>
      </c>
      <c r="C15" s="390"/>
      <c r="D15" s="390">
        <f>งบแสดงฐานะการเงิน!K9</f>
        <v>0</v>
      </c>
      <c r="E15" s="390"/>
      <c r="F15" s="391">
        <f t="shared" si="0"/>
        <v>0</v>
      </c>
      <c r="I15" s="457" t="str">
        <f t="shared" si="1"/>
        <v/>
      </c>
    </row>
    <row r="16" spans="1:9">
      <c r="A16" s="381" t="s">
        <v>1055</v>
      </c>
      <c r="B16" s="390">
        <v>0</v>
      </c>
      <c r="C16" s="390"/>
      <c r="D16" s="390">
        <f>งบแสดงฐานะการเงิน!K10</f>
        <v>59498.69</v>
      </c>
      <c r="E16" s="390"/>
      <c r="F16" s="391">
        <f t="shared" si="0"/>
        <v>59498.69</v>
      </c>
      <c r="I16" s="457" t="str">
        <f t="shared" si="1"/>
        <v>แสดง</v>
      </c>
    </row>
    <row r="17" spans="1:9">
      <c r="A17" s="381" t="s">
        <v>1056</v>
      </c>
      <c r="B17" s="390">
        <v>0</v>
      </c>
      <c r="C17" s="390"/>
      <c r="D17" s="390">
        <f>งบแสดงฐานะการเงิน!K11</f>
        <v>20000</v>
      </c>
      <c r="E17" s="390"/>
      <c r="F17" s="391">
        <f t="shared" si="0"/>
        <v>20000</v>
      </c>
      <c r="I17" s="457" t="str">
        <f t="shared" si="1"/>
        <v>แสดง</v>
      </c>
    </row>
    <row r="18" spans="1:9" s="389" customFormat="1" hidden="1">
      <c r="A18" s="386" t="s">
        <v>940</v>
      </c>
      <c r="B18" s="387">
        <f>'หมายเหตุ (แบบเก่า)'!C61</f>
        <v>0</v>
      </c>
      <c r="C18" s="387"/>
      <c r="D18" s="387">
        <f>-B18</f>
        <v>0</v>
      </c>
      <c r="E18" s="387"/>
      <c r="F18" s="388">
        <f>B18+D18</f>
        <v>0</v>
      </c>
      <c r="I18" s="457" t="str">
        <f t="shared" si="1"/>
        <v/>
      </c>
    </row>
    <row r="19" spans="1:9" hidden="1">
      <c r="A19" s="381" t="s">
        <v>1058</v>
      </c>
      <c r="B19" s="390">
        <v>0</v>
      </c>
      <c r="C19" s="390"/>
      <c r="D19" s="390">
        <f>งบแสดงฐานะการเงิน!K13</f>
        <v>0</v>
      </c>
      <c r="E19" s="390"/>
      <c r="F19" s="391">
        <f t="shared" si="0"/>
        <v>0</v>
      </c>
      <c r="I19" s="457" t="str">
        <f t="shared" si="1"/>
        <v/>
      </c>
    </row>
    <row r="20" spans="1:9" hidden="1">
      <c r="A20" s="380" t="s">
        <v>1057</v>
      </c>
      <c r="B20" s="390">
        <v>0</v>
      </c>
      <c r="C20" s="390"/>
      <c r="D20" s="390">
        <f>งบแสดงฐานะการเงิน!K14</f>
        <v>0</v>
      </c>
      <c r="E20" s="390"/>
      <c r="F20" s="391">
        <f t="shared" si="0"/>
        <v>0</v>
      </c>
      <c r="I20" s="457" t="str">
        <f t="shared" si="1"/>
        <v/>
      </c>
    </row>
    <row r="21" spans="1:9">
      <c r="A21" s="379" t="s">
        <v>1810</v>
      </c>
      <c r="B21" s="392"/>
      <c r="C21" s="392"/>
      <c r="D21" s="392"/>
      <c r="E21" s="392"/>
      <c r="F21" s="392"/>
      <c r="I21" s="457" t="str">
        <f>IF(B22&lt;&gt;0,"แสดง",IF(D23&lt;&gt;0,"แสดง",IF(D24&lt;&gt;0,"แสดง","")))</f>
        <v>แสดง</v>
      </c>
    </row>
    <row r="22" spans="1:9" s="389" customFormat="1">
      <c r="A22" s="393" t="s">
        <v>953</v>
      </c>
      <c r="B22" s="387">
        <f>'หมายเหตุ (แบบเก่า)'!C69</f>
        <v>20000</v>
      </c>
      <c r="C22" s="387"/>
      <c r="D22" s="387">
        <f>-B22</f>
        <v>-20000</v>
      </c>
      <c r="E22" s="387"/>
      <c r="F22" s="388">
        <f>B22+D22</f>
        <v>0</v>
      </c>
      <c r="I22" s="457" t="str">
        <f t="shared" si="1"/>
        <v>แสดง</v>
      </c>
    </row>
    <row r="23" spans="1:9">
      <c r="A23" s="381" t="s">
        <v>1059</v>
      </c>
      <c r="B23" s="390">
        <v>0</v>
      </c>
      <c r="C23" s="390"/>
      <c r="D23" s="390">
        <f>งบแสดงฐานะการเงิน!K18</f>
        <v>20000</v>
      </c>
      <c r="E23" s="390"/>
      <c r="F23" s="391">
        <f>B23+D23</f>
        <v>20000</v>
      </c>
      <c r="I23" s="457" t="str">
        <f t="shared" si="1"/>
        <v>แสดง</v>
      </c>
    </row>
    <row r="24" spans="1:9" s="397" customFormat="1" hidden="1">
      <c r="A24" s="394" t="s">
        <v>138</v>
      </c>
      <c r="B24" s="395">
        <f>'หมายเหตุ (แบบเก่า)'!C76</f>
        <v>0</v>
      </c>
      <c r="C24" s="396"/>
      <c r="D24" s="395">
        <f>'หมายเหตุ (แบบเก่า)'!G73</f>
        <v>0</v>
      </c>
      <c r="E24" s="396"/>
      <c r="F24" s="395">
        <f>B24+D24</f>
        <v>0</v>
      </c>
      <c r="I24" s="457" t="str">
        <f t="shared" si="1"/>
        <v/>
      </c>
    </row>
    <row r="25" spans="1:9" ht="21.75" thickBot="1">
      <c r="A25" s="398" t="s">
        <v>21</v>
      </c>
      <c r="B25" s="451">
        <f>SUM(B12:B24)</f>
        <v>99498.69</v>
      </c>
      <c r="C25" s="424"/>
      <c r="D25" s="455">
        <f>SUM(D12:D24)</f>
        <v>0</v>
      </c>
      <c r="E25" s="425"/>
      <c r="F25" s="451">
        <f>SUM(F12:F24)</f>
        <v>99498.69</v>
      </c>
      <c r="I25" s="457" t="str">
        <f t="shared" ref="I25" si="2">IF(B25&lt;&gt;0,"แสดง",IF(D25&lt;&gt;0,"แสดง",IF(F25&lt;&gt;0,"แสดง","")))</f>
        <v>แสดง</v>
      </c>
    </row>
    <row r="26" spans="1:9" ht="21.75" thickTop="1">
      <c r="A26" s="383" t="s">
        <v>1175</v>
      </c>
      <c r="B26" s="426"/>
      <c r="C26" s="426"/>
      <c r="D26" s="426"/>
      <c r="E26" s="426"/>
      <c r="F26" s="426"/>
      <c r="I26" s="457" t="str">
        <f>IF(B50&lt;&gt;0,"แสดง",IF(D50&lt;&gt;0,"แสดง",IF(F50&lt;&gt;0,"แสดง","")))</f>
        <v>แสดง</v>
      </c>
    </row>
    <row r="27" spans="1:9">
      <c r="A27" s="400" t="s">
        <v>980</v>
      </c>
      <c r="B27" s="426"/>
      <c r="C27" s="426"/>
      <c r="D27" s="426"/>
      <c r="E27" s="426"/>
      <c r="F27" s="426"/>
      <c r="I27" s="457" t="str">
        <f>IF(B29&lt;&gt;0,"แสดง",IF(B30&lt;&gt;0,"แสดง",IF(B33&lt;&gt;0,"แสดง",IF(B34&lt;&gt;0,"แสดง",IF(B37&lt;&gt;0,"แสดง",IF(B382&lt;&gt;0,"แสดง",""))))))</f>
        <v>แสดง</v>
      </c>
    </row>
    <row r="28" spans="1:9">
      <c r="A28" s="398" t="s">
        <v>981</v>
      </c>
      <c r="B28" s="426"/>
      <c r="C28" s="426"/>
      <c r="D28" s="426"/>
      <c r="E28" s="426"/>
      <c r="F28" s="426"/>
      <c r="I28" s="457" t="str">
        <f>IF(B50&lt;&gt;0,"แสดง",IF(D50&lt;&gt;0,"แสดง",IF(F50&lt;&gt;0,"แสดง","")))</f>
        <v>แสดง</v>
      </c>
    </row>
    <row r="29" spans="1:9" s="389" customFormat="1" hidden="1">
      <c r="A29" s="393" t="s">
        <v>1188</v>
      </c>
      <c r="B29" s="387">
        <f>'หมายเหตุ (แบบเก่า)'!C88</f>
        <v>0</v>
      </c>
      <c r="C29" s="387"/>
      <c r="D29" s="387">
        <f>-B29</f>
        <v>0</v>
      </c>
      <c r="E29" s="387"/>
      <c r="F29" s="388">
        <f>B29+D29</f>
        <v>0</v>
      </c>
      <c r="I29" s="457" t="str">
        <f t="shared" ref="I29:I49" si="3">IF(D29&lt;&gt;0,"แสดง","")</f>
        <v/>
      </c>
    </row>
    <row r="30" spans="1:9" s="389" customFormat="1">
      <c r="A30" s="393" t="s">
        <v>933</v>
      </c>
      <c r="B30" s="387">
        <f>'หมายเหตุ (แบบเก่า)'!C101</f>
        <v>16559.849999999999</v>
      </c>
      <c r="C30" s="401"/>
      <c r="D30" s="387">
        <f>-B30</f>
        <v>-16559.849999999999</v>
      </c>
      <c r="E30" s="387"/>
      <c r="F30" s="388">
        <f>B30+D30</f>
        <v>0</v>
      </c>
      <c r="I30" s="457" t="str">
        <f t="shared" si="3"/>
        <v>แสดง</v>
      </c>
    </row>
    <row r="31" spans="1:9" hidden="1">
      <c r="A31" s="380" t="s">
        <v>141</v>
      </c>
      <c r="B31" s="390">
        <v>0</v>
      </c>
      <c r="C31" s="390"/>
      <c r="D31" s="390">
        <f>งบแสดงฐานะการเงิน!K30</f>
        <v>0</v>
      </c>
      <c r="E31" s="390"/>
      <c r="F31" s="391">
        <f t="shared" ref="F31:F32" si="4">B31+D31</f>
        <v>0</v>
      </c>
      <c r="I31" s="457" t="str">
        <f t="shared" si="3"/>
        <v/>
      </c>
    </row>
    <row r="32" spans="1:9">
      <c r="A32" s="380" t="s">
        <v>1061</v>
      </c>
      <c r="B32" s="390">
        <v>0</v>
      </c>
      <c r="C32" s="390"/>
      <c r="D32" s="390">
        <f>งบแสดงฐานะการเงิน!K32</f>
        <v>16559.849999999999</v>
      </c>
      <c r="E32" s="390"/>
      <c r="F32" s="391">
        <f t="shared" si="4"/>
        <v>16559.849999999999</v>
      </c>
      <c r="I32" s="457" t="str">
        <f t="shared" si="3"/>
        <v>แสดง</v>
      </c>
    </row>
    <row r="33" spans="1:10" s="389" customFormat="1" hidden="1">
      <c r="A33" s="393" t="s">
        <v>947</v>
      </c>
      <c r="B33" s="387">
        <f>'หมายเหตุ (แบบเก่า)'!C108</f>
        <v>0</v>
      </c>
      <c r="C33" s="401"/>
      <c r="D33" s="387">
        <f>-B33</f>
        <v>0</v>
      </c>
      <c r="E33" s="387"/>
      <c r="F33" s="388">
        <v>0</v>
      </c>
      <c r="I33" s="457" t="str">
        <f t="shared" si="3"/>
        <v/>
      </c>
    </row>
    <row r="34" spans="1:10" s="389" customFormat="1" hidden="1">
      <c r="A34" s="393" t="s">
        <v>951</v>
      </c>
      <c r="B34" s="387">
        <f>'หมายเหตุ (แบบเก่า)'!C111</f>
        <v>0</v>
      </c>
      <c r="C34" s="401"/>
      <c r="D34" s="387">
        <f>-B34</f>
        <v>0</v>
      </c>
      <c r="E34" s="387"/>
      <c r="F34" s="388">
        <v>0</v>
      </c>
      <c r="I34" s="457" t="str">
        <f t="shared" si="3"/>
        <v/>
      </c>
    </row>
    <row r="35" spans="1:10" s="389" customFormat="1" hidden="1">
      <c r="A35" s="393" t="s">
        <v>1189</v>
      </c>
      <c r="B35" s="387">
        <f>'หมายเหตุ (แบบเก่า)'!C116</f>
        <v>0</v>
      </c>
      <c r="C35" s="401"/>
      <c r="D35" s="387">
        <f>-B35</f>
        <v>0</v>
      </c>
      <c r="E35" s="387"/>
      <c r="F35" s="388">
        <v>0</v>
      </c>
      <c r="I35" s="457" t="str">
        <f t="shared" si="3"/>
        <v/>
      </c>
    </row>
    <row r="36" spans="1:10" hidden="1">
      <c r="A36" s="381" t="s">
        <v>1060</v>
      </c>
      <c r="B36" s="390">
        <v>0</v>
      </c>
      <c r="C36" s="390"/>
      <c r="D36" s="390">
        <f>งบแสดงฐานะการเงิน!K31</f>
        <v>0</v>
      </c>
      <c r="E36" s="390"/>
      <c r="F36" s="391">
        <f t="shared" ref="F36" si="5">B36+D36</f>
        <v>0</v>
      </c>
      <c r="I36" s="457" t="str">
        <f t="shared" si="3"/>
        <v/>
      </c>
    </row>
    <row r="37" spans="1:10" s="397" customFormat="1" hidden="1">
      <c r="A37" s="394" t="s">
        <v>198</v>
      </c>
      <c r="B37" s="396">
        <f>'หมายเหตุ (แบบเก่า)'!C124</f>
        <v>0</v>
      </c>
      <c r="C37" s="396"/>
      <c r="D37" s="396">
        <f>'หมายเหตุ (แบบเก่า)'!G122</f>
        <v>0</v>
      </c>
      <c r="E37" s="396"/>
      <c r="F37" s="396">
        <f>B37+D37</f>
        <v>0</v>
      </c>
      <c r="I37" s="457" t="str">
        <f t="shared" si="3"/>
        <v/>
      </c>
    </row>
    <row r="38" spans="1:10" s="389" customFormat="1" hidden="1">
      <c r="A38" s="393" t="s">
        <v>1062</v>
      </c>
      <c r="B38" s="387">
        <f>IF('หมายเหตุ (แบบเก่า)'!C144&gt;0,'หมายเหตุ (แบบเก่า)'!C145,0)</f>
        <v>0</v>
      </c>
      <c r="C38" s="401"/>
      <c r="D38" s="387">
        <f>-'หมายเหตุ (แบบเก่า)'!C144</f>
        <v>0</v>
      </c>
      <c r="E38" s="387"/>
      <c r="F38" s="388">
        <f>B38+D38</f>
        <v>0</v>
      </c>
      <c r="I38" s="457" t="str">
        <f>IF(D38&lt;&gt;0,"แสดง","")</f>
        <v/>
      </c>
    </row>
    <row r="39" spans="1:10" hidden="1">
      <c r="A39" s="459" t="s">
        <v>1063</v>
      </c>
      <c r="B39" s="390">
        <v>0</v>
      </c>
      <c r="C39" s="390"/>
      <c r="D39" s="390">
        <f>งบแสดงฐานะการเงิน!K34</f>
        <v>0</v>
      </c>
      <c r="E39" s="390"/>
      <c r="F39" s="391">
        <f>B39+D39</f>
        <v>0</v>
      </c>
      <c r="I39" s="457" t="str">
        <f>IF(D39&lt;&gt;0,"แสดง","")</f>
        <v/>
      </c>
    </row>
    <row r="40" spans="1:10" hidden="1">
      <c r="A40" s="398" t="s">
        <v>944</v>
      </c>
      <c r="B40" s="399"/>
      <c r="C40" s="399"/>
      <c r="D40" s="399"/>
      <c r="E40" s="399"/>
      <c r="F40" s="399"/>
      <c r="I40" s="457" t="str">
        <f>IF(B41&lt;&gt;0,"แสดง",IF(D42&lt;&gt;0,"แสดง",IF(F42&lt;&gt;0,"แสดง","")))</f>
        <v/>
      </c>
    </row>
    <row r="41" spans="1:10" s="397" customFormat="1" hidden="1">
      <c r="A41" s="394" t="s">
        <v>945</v>
      </c>
      <c r="B41" s="396">
        <f>'หมายเหตุ (แบบเก่า)'!C151</f>
        <v>0</v>
      </c>
      <c r="C41" s="396"/>
      <c r="D41" s="396">
        <f>-'หมายเหตุ (แบบเก่า)'!C147</f>
        <v>0</v>
      </c>
      <c r="E41" s="396"/>
      <c r="F41" s="396">
        <f>B41+D41</f>
        <v>0</v>
      </c>
      <c r="I41" s="457" t="str">
        <f t="shared" si="3"/>
        <v/>
      </c>
    </row>
    <row r="42" spans="1:10" hidden="1">
      <c r="A42" s="380" t="s">
        <v>1064</v>
      </c>
      <c r="B42" s="390">
        <v>0</v>
      </c>
      <c r="C42" s="390"/>
      <c r="D42" s="390">
        <f>งบแสดงฐานะการเงิน!K41</f>
        <v>0</v>
      </c>
      <c r="E42" s="390"/>
      <c r="F42" s="391">
        <f t="shared" ref="F42" si="6">B42+D42</f>
        <v>0</v>
      </c>
      <c r="I42" s="457" t="str">
        <f t="shared" si="3"/>
        <v/>
      </c>
    </row>
    <row r="43" spans="1:10">
      <c r="A43" s="398" t="s">
        <v>985</v>
      </c>
      <c r="B43" s="399"/>
      <c r="C43" s="399"/>
      <c r="D43" s="399"/>
      <c r="E43" s="399"/>
      <c r="F43" s="399"/>
      <c r="I43" s="457" t="str">
        <f>IF(B49&lt;&gt;0,"แสดง",IF(D49&lt;&gt;0,"แสดง",IF(F49&lt;&gt;0,"แสดง","")))</f>
        <v>แสดง</v>
      </c>
    </row>
    <row r="44" spans="1:10" s="389" customFormat="1">
      <c r="A44" s="393" t="s">
        <v>955</v>
      </c>
      <c r="B44" s="387">
        <f>หมายเหตุ!H570</f>
        <v>115243382.33999999</v>
      </c>
      <c r="C44" s="401"/>
      <c r="D44" s="387">
        <f>-B44</f>
        <v>-115243382.33999999</v>
      </c>
      <c r="E44" s="387"/>
      <c r="F44" s="388">
        <v>0</v>
      </c>
      <c r="I44" s="457" t="str">
        <f>IF(D49&lt;&gt;0,"แสดง","")</f>
        <v>แสดง</v>
      </c>
      <c r="J44" s="491" t="s">
        <v>1857</v>
      </c>
    </row>
    <row r="45" spans="1:10" s="389" customFormat="1">
      <c r="A45" s="393" t="s">
        <v>954</v>
      </c>
      <c r="B45" s="387">
        <f>หมายเหตุ!H571</f>
        <v>24847556.310000002</v>
      </c>
      <c r="C45" s="401"/>
      <c r="D45" s="387">
        <f t="shared" ref="D45:D48" si="7">-B45</f>
        <v>-24847556.310000002</v>
      </c>
      <c r="E45" s="387"/>
      <c r="F45" s="388">
        <v>0</v>
      </c>
      <c r="I45" s="457" t="str">
        <f>IF(D49&lt;&gt;0,"แสดง","")</f>
        <v>แสดง</v>
      </c>
      <c r="J45" s="492"/>
    </row>
    <row r="46" spans="1:10" s="389" customFormat="1">
      <c r="A46" s="393" t="s">
        <v>937</v>
      </c>
      <c r="B46" s="387">
        <f>หมายเหตุ!H572</f>
        <v>2727414.6599999997</v>
      </c>
      <c r="C46" s="401"/>
      <c r="D46" s="387">
        <f t="shared" si="7"/>
        <v>-2727414.6599999997</v>
      </c>
      <c r="E46" s="387"/>
      <c r="F46" s="388">
        <v>0</v>
      </c>
      <c r="I46" s="457" t="str">
        <f>IF(D49&lt;&gt;0,"แสดง","")</f>
        <v>แสดง</v>
      </c>
      <c r="J46" s="492"/>
    </row>
    <row r="47" spans="1:10" s="389" customFormat="1">
      <c r="A47" s="393" t="s">
        <v>943</v>
      </c>
      <c r="B47" s="387">
        <f>หมายเหตุ!H573</f>
        <v>0</v>
      </c>
      <c r="C47" s="401"/>
      <c r="D47" s="387">
        <f t="shared" si="7"/>
        <v>0</v>
      </c>
      <c r="E47" s="387"/>
      <c r="F47" s="388">
        <v>0</v>
      </c>
      <c r="I47" s="457" t="str">
        <f>IF(D49&lt;&gt;0,"แสดง","")</f>
        <v>แสดง</v>
      </c>
      <c r="J47" s="492"/>
    </row>
    <row r="48" spans="1:10" s="389" customFormat="1">
      <c r="A48" s="393" t="s">
        <v>948</v>
      </c>
      <c r="B48" s="387">
        <f>หมายเหตุ!H574</f>
        <v>0</v>
      </c>
      <c r="C48" s="401"/>
      <c r="D48" s="387">
        <f t="shared" si="7"/>
        <v>0</v>
      </c>
      <c r="E48" s="387"/>
      <c r="F48" s="388">
        <v>0</v>
      </c>
      <c r="I48" s="457" t="str">
        <f>IF(D49&lt;&gt;0,"แสดง","")</f>
        <v>แสดง</v>
      </c>
      <c r="J48" s="492"/>
    </row>
    <row r="49" spans="1:9">
      <c r="A49" s="380" t="s">
        <v>1089</v>
      </c>
      <c r="B49" s="402"/>
      <c r="C49" s="402"/>
      <c r="D49" s="390">
        <f>งบแสดงฐานะการเงิน!K50</f>
        <v>142818353.31</v>
      </c>
      <c r="E49" s="390"/>
      <c r="F49" s="391">
        <f t="shared" ref="F49" si="8">B49+D49</f>
        <v>142818353.31</v>
      </c>
      <c r="I49" s="457" t="str">
        <f t="shared" si="3"/>
        <v>แสดง</v>
      </c>
    </row>
    <row r="50" spans="1:9" ht="21.75" thickBot="1">
      <c r="A50" s="398" t="s">
        <v>21</v>
      </c>
      <c r="B50" s="452">
        <f>SUM(B29:B49)</f>
        <v>142834913.16</v>
      </c>
      <c r="C50" s="428"/>
      <c r="D50" s="454">
        <f t="shared" ref="D50:F50" si="9">SUM(D29:D49)</f>
        <v>0</v>
      </c>
      <c r="E50" s="428"/>
      <c r="F50" s="452">
        <f t="shared" si="9"/>
        <v>142834913.16</v>
      </c>
      <c r="I50" s="457" t="str">
        <f>IF(B50&lt;&gt;0,"แสดง",IF(D50&lt;&gt;0,"แสดง",IF(F50&lt;&gt;0,"แสดง","")))</f>
        <v>แสดง</v>
      </c>
    </row>
    <row r="51" spans="1:9" ht="21.75" thickTop="1">
      <c r="A51" s="398"/>
      <c r="B51" s="482"/>
      <c r="C51" s="428"/>
      <c r="D51" s="483"/>
      <c r="E51" s="428"/>
      <c r="F51" s="482"/>
      <c r="I51" s="457"/>
    </row>
    <row r="52" spans="1:9">
      <c r="A52" s="398"/>
      <c r="B52" s="482"/>
      <c r="C52" s="428"/>
      <c r="D52" s="483"/>
      <c r="E52" s="428"/>
      <c r="F52" s="482"/>
      <c r="I52" s="457"/>
    </row>
    <row r="53" spans="1:9">
      <c r="A53" s="398"/>
      <c r="B53" s="482"/>
      <c r="C53" s="428"/>
      <c r="D53" s="483"/>
      <c r="E53" s="428"/>
      <c r="F53" s="482"/>
      <c r="I53" s="457"/>
    </row>
    <row r="54" spans="1:9">
      <c r="A54" s="383" t="s">
        <v>1</v>
      </c>
      <c r="B54" s="427"/>
      <c r="C54" s="427"/>
      <c r="D54" s="429"/>
      <c r="E54" s="429"/>
      <c r="F54" s="426"/>
      <c r="I54" s="457" t="str">
        <f>IF(B64&lt;&gt;0,"แสดง",IF(D64&lt;&gt;0,"แสดง",IF(F64&lt;&gt;0,"แสดง","")))</f>
        <v>แสดง</v>
      </c>
    </row>
    <row r="55" spans="1:9">
      <c r="A55" s="398" t="s">
        <v>987</v>
      </c>
      <c r="B55" s="430"/>
      <c r="C55" s="430"/>
      <c r="D55" s="430"/>
      <c r="E55" s="430"/>
      <c r="F55" s="431"/>
      <c r="I55" s="457" t="str">
        <f>IF(B64&lt;&gt;0,"แสดง",IF(D64&lt;&gt;0,"แสดง",IF(F64&lt;&gt;0,"แสดง","")))</f>
        <v>แสดง</v>
      </c>
    </row>
    <row r="56" spans="1:9" s="389" customFormat="1">
      <c r="A56" s="393" t="s">
        <v>956</v>
      </c>
      <c r="B56" s="387">
        <f>'หมายเหตุ (แบบเก่า)'!C265</f>
        <v>1159360.3599999999</v>
      </c>
      <c r="C56" s="401"/>
      <c r="D56" s="387">
        <f>-B56</f>
        <v>-1159360.3599999999</v>
      </c>
      <c r="E56" s="387"/>
      <c r="F56" s="388">
        <v>0</v>
      </c>
      <c r="I56" s="457" t="str">
        <f t="shared" ref="I56:I63" si="10">IF(D56&lt;&gt;0,"แสดง","")</f>
        <v>แสดง</v>
      </c>
    </row>
    <row r="57" spans="1:9" s="389" customFormat="1">
      <c r="A57" s="393" t="s">
        <v>957</v>
      </c>
      <c r="B57" s="387">
        <f>'หมายเหตุ (แบบเก่า)'!C273</f>
        <v>15986501.560000001</v>
      </c>
      <c r="C57" s="401"/>
      <c r="D57" s="387">
        <f>-B57</f>
        <v>-15986501.560000001</v>
      </c>
      <c r="E57" s="387"/>
      <c r="F57" s="388">
        <v>0</v>
      </c>
      <c r="I57" s="457" t="str">
        <f t="shared" si="10"/>
        <v>แสดง</v>
      </c>
    </row>
    <row r="58" spans="1:9" hidden="1">
      <c r="A58" s="380" t="s">
        <v>1190</v>
      </c>
      <c r="B58" s="390">
        <v>0</v>
      </c>
      <c r="C58" s="390"/>
      <c r="D58" s="390">
        <f>งบแสดงผลการดำเนินงานฯ!F7</f>
        <v>0</v>
      </c>
      <c r="E58" s="390"/>
      <c r="F58" s="391">
        <f>B58+D58</f>
        <v>0</v>
      </c>
      <c r="I58" s="457" t="str">
        <f t="shared" si="10"/>
        <v/>
      </c>
    </row>
    <row r="59" spans="1:9" hidden="1">
      <c r="A59" s="380" t="s">
        <v>585</v>
      </c>
      <c r="B59" s="390">
        <v>0</v>
      </c>
      <c r="C59" s="390"/>
      <c r="D59" s="390">
        <f>งบแสดงผลการดำเนินงานฯ!F9</f>
        <v>0</v>
      </c>
      <c r="E59" s="390"/>
      <c r="F59" s="391">
        <f t="shared" ref="F59:F63" si="11">B59+D59</f>
        <v>0</v>
      </c>
      <c r="I59" s="457" t="str">
        <f t="shared" si="10"/>
        <v/>
      </c>
    </row>
    <row r="60" spans="1:9">
      <c r="A60" s="380" t="s">
        <v>1108</v>
      </c>
      <c r="B60" s="390">
        <v>0</v>
      </c>
      <c r="C60" s="390"/>
      <c r="D60" s="390">
        <f>งบแสดงผลการดำเนินงานฯ!F10</f>
        <v>15986501.560000001</v>
      </c>
      <c r="E60" s="390"/>
      <c r="F60" s="391">
        <f t="shared" si="11"/>
        <v>15986501.560000001</v>
      </c>
      <c r="I60" s="457" t="str">
        <f t="shared" si="10"/>
        <v>แสดง</v>
      </c>
    </row>
    <row r="61" spans="1:9">
      <c r="A61" s="458" t="s">
        <v>1092</v>
      </c>
      <c r="B61" s="390">
        <v>0</v>
      </c>
      <c r="C61" s="390"/>
      <c r="D61" s="390">
        <f>งบแสดงผลการดำเนินงานฯ!F11</f>
        <v>735773.11</v>
      </c>
      <c r="E61" s="390"/>
      <c r="F61" s="391">
        <f t="shared" si="11"/>
        <v>735773.11</v>
      </c>
      <c r="I61" s="457" t="str">
        <f t="shared" si="10"/>
        <v>แสดง</v>
      </c>
    </row>
    <row r="62" spans="1:9" hidden="1">
      <c r="A62" s="380" t="s">
        <v>1091</v>
      </c>
      <c r="B62" s="390">
        <v>0</v>
      </c>
      <c r="C62" s="390"/>
      <c r="D62" s="390">
        <f>งบแสดงผลการดำเนินงานฯ!F12</f>
        <v>0</v>
      </c>
      <c r="E62" s="390"/>
      <c r="F62" s="391">
        <f t="shared" si="11"/>
        <v>0</v>
      </c>
      <c r="I62" s="457" t="str">
        <f t="shared" si="10"/>
        <v/>
      </c>
    </row>
    <row r="63" spans="1:9">
      <c r="A63" s="380" t="s">
        <v>410</v>
      </c>
      <c r="B63" s="390">
        <v>0</v>
      </c>
      <c r="C63" s="390"/>
      <c r="D63" s="390">
        <f>งบแสดงผลการดำเนินงานฯ!F14</f>
        <v>423587.25</v>
      </c>
      <c r="E63" s="390"/>
      <c r="F63" s="391">
        <f t="shared" si="11"/>
        <v>423587.25</v>
      </c>
      <c r="I63" s="457" t="str">
        <f t="shared" si="10"/>
        <v>แสดง</v>
      </c>
    </row>
    <row r="64" spans="1:9" ht="21.75" thickBot="1">
      <c r="A64" s="398" t="s">
        <v>21</v>
      </c>
      <c r="B64" s="453">
        <f>SUM(B56:B63)</f>
        <v>17145861.920000002</v>
      </c>
      <c r="C64" s="424"/>
      <c r="D64" s="454">
        <f>SUM(D56:D63)</f>
        <v>-1.280568540096283E-9</v>
      </c>
      <c r="E64" s="425"/>
      <c r="F64" s="453">
        <f>SUM(F56:F63)</f>
        <v>17145861.920000002</v>
      </c>
      <c r="I64" s="457" t="str">
        <f t="shared" ref="I64:I71" si="12">IF(B64&lt;&gt;0,"แสดง",IF(D64&lt;&gt;0,"แสดง",IF(F64&lt;&gt;0,"แสดง","")))</f>
        <v>แสดง</v>
      </c>
    </row>
    <row r="65" spans="1:9" ht="21.75" thickTop="1">
      <c r="A65" s="398" t="s">
        <v>1176</v>
      </c>
      <c r="B65" s="427"/>
      <c r="C65" s="427"/>
      <c r="D65" s="426"/>
      <c r="E65" s="426"/>
      <c r="F65" s="426"/>
      <c r="I65" s="457" t="str">
        <f>IF(B71&lt;&gt;0,"แสดง",IF(D71&lt;&gt;0,"แสดง",IF(F71&lt;&gt;0,"แสดง","")))</f>
        <v>แสดง</v>
      </c>
    </row>
    <row r="66" spans="1:9">
      <c r="A66" s="394" t="s">
        <v>961</v>
      </c>
      <c r="B66" s="396">
        <f>'หมายเหตุ (แบบเก่า)'!C311</f>
        <v>2737916.79</v>
      </c>
      <c r="C66" s="403"/>
      <c r="D66" s="396">
        <f>-'หมายเหตุ (แบบเก่า)'!G279</f>
        <v>-59500</v>
      </c>
      <c r="E66" s="396"/>
      <c r="F66" s="396">
        <f>B66+D66</f>
        <v>2678416.79</v>
      </c>
      <c r="I66" s="457" t="str">
        <f>IF(D66&lt;&gt;0,"แสดง","")</f>
        <v>แสดง</v>
      </c>
    </row>
    <row r="67" spans="1:9">
      <c r="A67" s="394" t="s">
        <v>962</v>
      </c>
      <c r="B67" s="396">
        <f>'หมายเหตุ (แบบเก่า)'!C318</f>
        <v>261104</v>
      </c>
      <c r="C67" s="396"/>
      <c r="D67" s="396">
        <f>'หมายเหตุ (แบบเก่า)'!G322</f>
        <v>59500</v>
      </c>
      <c r="E67" s="396"/>
      <c r="F67" s="396">
        <f>B67+D67</f>
        <v>320604</v>
      </c>
      <c r="I67" s="457" t="str">
        <f t="shared" ref="I67:I70" si="13">IF(D67&lt;&gt;0,"แสดง","")</f>
        <v>แสดง</v>
      </c>
    </row>
    <row r="68" spans="1:9" hidden="1">
      <c r="A68" s="380" t="s">
        <v>1026</v>
      </c>
      <c r="B68" s="390">
        <v>0</v>
      </c>
      <c r="C68" s="390"/>
      <c r="D68" s="390">
        <f>งบแสดงผลการดำเนินงานฯ!F23</f>
        <v>0</v>
      </c>
      <c r="E68" s="404"/>
      <c r="F68" s="391">
        <f t="shared" ref="F68:F69" si="14">B68+D68</f>
        <v>0</v>
      </c>
      <c r="I68" s="457" t="str">
        <f t="shared" si="13"/>
        <v/>
      </c>
    </row>
    <row r="69" spans="1:9">
      <c r="A69" s="380" t="s">
        <v>1052</v>
      </c>
      <c r="B69" s="390">
        <v>0</v>
      </c>
      <c r="C69" s="390"/>
      <c r="D69" s="390">
        <f>งบแสดงผลการดำเนินงานฯ!F25</f>
        <v>1702856.94</v>
      </c>
      <c r="E69" s="404"/>
      <c r="F69" s="391">
        <f t="shared" si="14"/>
        <v>1702856.94</v>
      </c>
      <c r="I69" s="457" t="str">
        <f t="shared" si="13"/>
        <v>แสดง</v>
      </c>
    </row>
    <row r="70" spans="1:9">
      <c r="A70" s="394" t="s">
        <v>1024</v>
      </c>
      <c r="B70" s="396">
        <f>'หมายเหตุ (แบบเก่า)'!C350</f>
        <v>11013969.82</v>
      </c>
      <c r="C70" s="396"/>
      <c r="D70" s="396">
        <f>-'หมายเหตุ (แบบเก่า)'!G335</f>
        <v>-1702856.94</v>
      </c>
      <c r="E70" s="396"/>
      <c r="F70" s="396">
        <f>B70+D70</f>
        <v>9311112.8800000008</v>
      </c>
      <c r="I70" s="457" t="str">
        <f t="shared" si="13"/>
        <v>แสดง</v>
      </c>
    </row>
    <row r="71" spans="1:9" ht="21.75" thickBot="1">
      <c r="A71" s="398" t="s">
        <v>21</v>
      </c>
      <c r="B71" s="453">
        <f>SUM(B66:B70)</f>
        <v>14012990.609999999</v>
      </c>
      <c r="C71" s="424"/>
      <c r="D71" s="454">
        <f>SUM(D66:D70)</f>
        <v>0</v>
      </c>
      <c r="E71" s="425"/>
      <c r="F71" s="453">
        <f t="shared" ref="F71" si="15">SUM(F66:F70)</f>
        <v>14012990.610000001</v>
      </c>
      <c r="I71" s="457" t="str">
        <f t="shared" si="12"/>
        <v>แสดง</v>
      </c>
    </row>
    <row r="72" spans="1:9" ht="18" hidden="1" customHeight="1" thickTop="1">
      <c r="A72" s="380"/>
      <c r="B72" s="405"/>
      <c r="C72" s="405"/>
      <c r="D72" s="406"/>
      <c r="E72" s="406"/>
      <c r="F72" s="407"/>
    </row>
    <row r="73" spans="1:9" ht="18" hidden="1" customHeight="1">
      <c r="A73" s="380"/>
      <c r="B73" s="380"/>
      <c r="C73" s="380"/>
      <c r="D73" s="393"/>
      <c r="E73" s="393"/>
    </row>
    <row r="74" spans="1:9" ht="21.75" hidden="1" thickTop="1">
      <c r="A74" s="380"/>
      <c r="B74" s="409"/>
      <c r="C74" s="409"/>
      <c r="D74" s="393"/>
      <c r="E74" s="393"/>
    </row>
    <row r="75" spans="1:9" ht="18" hidden="1" customHeight="1">
      <c r="A75" s="380"/>
      <c r="B75" s="380"/>
      <c r="C75" s="380"/>
      <c r="D75" s="393"/>
      <c r="E75" s="393"/>
    </row>
    <row r="76" spans="1:9" ht="18" hidden="1" customHeight="1">
      <c r="A76" s="380"/>
      <c r="B76" s="393"/>
      <c r="C76" s="393"/>
      <c r="D76" s="393"/>
      <c r="E76" s="393"/>
    </row>
    <row r="77" spans="1:9" ht="18" hidden="1" customHeight="1">
      <c r="A77" s="380"/>
      <c r="B77" s="393"/>
      <c r="C77" s="393"/>
      <c r="D77" s="393"/>
      <c r="E77" s="393"/>
    </row>
    <row r="78" spans="1:9" ht="18" hidden="1" customHeight="1">
      <c r="A78" s="380"/>
      <c r="B78" s="393"/>
      <c r="C78" s="393"/>
      <c r="D78" s="393"/>
      <c r="E78" s="393"/>
    </row>
    <row r="79" spans="1:9" ht="21.75" hidden="1" thickTop="1">
      <c r="A79" s="380"/>
      <c r="B79" s="410"/>
      <c r="C79" s="410"/>
      <c r="D79" s="393"/>
      <c r="E79" s="393"/>
    </row>
    <row r="80" spans="1:9" ht="21.75" hidden="1" thickTop="1">
      <c r="A80" s="380"/>
      <c r="B80" s="393"/>
      <c r="C80" s="393"/>
      <c r="D80" s="393"/>
      <c r="E80" s="393"/>
    </row>
    <row r="81" spans="1:10" ht="18" hidden="1" customHeight="1">
      <c r="A81" s="380"/>
      <c r="B81" s="411"/>
      <c r="C81" s="411"/>
      <c r="D81" s="393"/>
      <c r="E81" s="393"/>
    </row>
    <row r="82" spans="1:10" ht="246.75" hidden="1" customHeight="1">
      <c r="A82" s="380"/>
      <c r="B82" s="412"/>
      <c r="C82" s="412"/>
      <c r="D82" s="393"/>
      <c r="E82" s="393"/>
    </row>
    <row r="83" spans="1:10" ht="23.25" hidden="1" customHeight="1">
      <c r="A83" s="413"/>
      <c r="D83" s="393"/>
      <c r="E83" s="393"/>
    </row>
    <row r="84" spans="1:10" s="408" customFormat="1" ht="20.25" hidden="1" customHeight="1">
      <c r="A84" s="415"/>
      <c r="B84" s="393"/>
      <c r="C84" s="393"/>
      <c r="D84" s="393"/>
      <c r="E84" s="393"/>
      <c r="G84" s="377"/>
      <c r="H84" s="377"/>
      <c r="I84" s="423"/>
      <c r="J84" s="377"/>
    </row>
    <row r="85" spans="1:10" s="408" customFormat="1" ht="20.25" hidden="1" customHeight="1">
      <c r="A85" s="416"/>
      <c r="B85" s="393"/>
      <c r="C85" s="393"/>
      <c r="D85" s="393"/>
      <c r="E85" s="393"/>
      <c r="G85" s="377"/>
      <c r="H85" s="377"/>
      <c r="I85" s="423"/>
      <c r="J85" s="377"/>
    </row>
    <row r="86" spans="1:10" s="408" customFormat="1" ht="18.75" hidden="1" customHeight="1">
      <c r="A86" s="416"/>
      <c r="B86" s="393"/>
      <c r="C86" s="393"/>
      <c r="D86" s="393"/>
      <c r="E86" s="393"/>
      <c r="G86" s="377"/>
      <c r="H86" s="377"/>
      <c r="I86" s="423"/>
      <c r="J86" s="377"/>
    </row>
    <row r="87" spans="1:10" s="408" customFormat="1" ht="21.75" hidden="1" thickTop="1">
      <c r="A87" s="400"/>
      <c r="B87" s="414"/>
      <c r="C87" s="414"/>
      <c r="D87" s="393"/>
      <c r="E87" s="393"/>
      <c r="G87" s="377"/>
      <c r="H87" s="377"/>
      <c r="I87" s="423"/>
      <c r="J87" s="377"/>
    </row>
    <row r="88" spans="1:10" s="408" customFormat="1" ht="21.75" thickTop="1">
      <c r="A88" s="415"/>
      <c r="B88" s="414"/>
      <c r="C88" s="414"/>
      <c r="D88" s="380"/>
      <c r="E88" s="380"/>
      <c r="G88" s="377"/>
      <c r="H88" s="377"/>
      <c r="I88" s="423"/>
      <c r="J88" s="377"/>
    </row>
  </sheetData>
  <sheetProtection algorithmName="SHA-512" hashValue="Fj9fVhpbwq5q5aePjhvoqs3r6V9LM9uzYUSogVyLuUoh3Idaja9kifug0UVaSYx7W/z7umbkmyUPYE4QzDX9PA==" saltValue="qLCHleqvNSJXOEEA6RiKtg==" spinCount="100000" sheet="1" formatCells="0" formatColumns="0" formatRows="0" insertColumns="0" insertRows="0" insertHyperlinks="0" deleteColumns="0" deleteRows="0" sort="0" autoFilter="0" pivotTables="0"/>
  <autoFilter ref="I1:I87">
    <filterColumn colId="0">
      <customFilters>
        <customFilter operator="notEqual" val=" "/>
      </customFilters>
    </filterColumn>
  </autoFilter>
  <mergeCells count="7">
    <mergeCell ref="J44:J48"/>
    <mergeCell ref="A1:F1"/>
    <mergeCell ref="A2:F2"/>
    <mergeCell ref="A3:F3"/>
    <mergeCell ref="A4:B4"/>
    <mergeCell ref="D4:F4"/>
    <mergeCell ref="B7:F7"/>
  </mergeCells>
  <pageMargins left="0.82677165354330717" right="0.15748031496062992" top="0.78740157480314965" bottom="0.55118110236220474" header="0.19685039370078741" footer="0.1574803149606299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1286"/>
  <sheetViews>
    <sheetView topLeftCell="A70" zoomScale="90" zoomScaleNormal="90" workbookViewId="0">
      <selection activeCell="E78" sqref="E78"/>
    </sheetView>
  </sheetViews>
  <sheetFormatPr defaultColWidth="16.25" defaultRowHeight="18"/>
  <cols>
    <col min="1" max="1" width="38.875" style="43" bestFit="1" customWidth="1"/>
    <col min="2" max="2" width="13.5" style="19" bestFit="1" customWidth="1"/>
    <col min="3" max="3" width="13.25" style="22" bestFit="1" customWidth="1"/>
    <col min="4" max="4" width="48.375" style="19" customWidth="1"/>
    <col min="5" max="5" width="28.125" style="21" bestFit="1" customWidth="1"/>
    <col min="6" max="6" width="15.625" style="21" customWidth="1"/>
    <col min="7" max="7" width="15.625" style="20" customWidth="1"/>
    <col min="8" max="9" width="15.625" style="21" customWidth="1"/>
    <col min="10" max="23" width="15.625" style="88" customWidth="1"/>
    <col min="24" max="16384" width="16.25" style="88"/>
  </cols>
  <sheetData>
    <row r="1" spans="1:9">
      <c r="A1" s="499" t="s">
        <v>1811</v>
      </c>
      <c r="B1" s="499"/>
      <c r="C1" s="499"/>
      <c r="D1" s="499"/>
      <c r="E1" s="500" t="s">
        <v>1812</v>
      </c>
      <c r="F1" s="500"/>
      <c r="G1" s="500"/>
      <c r="H1" s="500"/>
      <c r="I1" s="500"/>
    </row>
    <row r="2" spans="1:9">
      <c r="A2" s="90"/>
      <c r="B2" s="18" t="s">
        <v>1172</v>
      </c>
      <c r="C2" s="87">
        <v>64</v>
      </c>
      <c r="D2" s="17" t="s">
        <v>999</v>
      </c>
      <c r="E2" s="16"/>
      <c r="F2" s="14" t="s">
        <v>1172</v>
      </c>
      <c r="G2" s="15">
        <v>64</v>
      </c>
      <c r="H2" s="16" t="s">
        <v>999</v>
      </c>
    </row>
    <row r="3" spans="1:9">
      <c r="A3" s="122" t="s">
        <v>1813</v>
      </c>
      <c r="B3" s="91"/>
    </row>
    <row r="4" spans="1:9" ht="18.75">
      <c r="A4" s="70"/>
      <c r="B4" s="432" t="s">
        <v>9</v>
      </c>
      <c r="C4" s="433">
        <f>SUMIF('ตัดระหว่างกัน 2564'!D:D,B4,'ตัดระหว่างกัน 2564'!K:K)-SUMIF('ตัดระหว่างกัน 2564'!D:D,$B4,'ตัดระหว่างกัน 2564'!L:L)</f>
        <v>0</v>
      </c>
      <c r="D4" s="434" t="s">
        <v>8</v>
      </c>
      <c r="E4" s="435"/>
    </row>
    <row r="5" spans="1:9" ht="18.75">
      <c r="A5" s="70"/>
      <c r="B5" s="432" t="s">
        <v>11</v>
      </c>
      <c r="C5" s="433">
        <f>SUMIF('ตัดระหว่างกัน 2564'!D:D,B5,'ตัดระหว่างกัน 2564'!K:K)-SUMIF('ตัดระหว่างกัน 2564'!D:D,$B5,'ตัดระหว่างกัน 2564'!L:L)</f>
        <v>0</v>
      </c>
      <c r="D5" s="434" t="s">
        <v>10</v>
      </c>
      <c r="E5" s="435"/>
    </row>
    <row r="6" spans="1:9" ht="18.75">
      <c r="A6" s="70"/>
      <c r="B6" s="432" t="s">
        <v>13</v>
      </c>
      <c r="C6" s="433">
        <f>SUMIF('ตัดระหว่างกัน 2564'!D:D,B6,'ตัดระหว่างกัน 2564'!K:K)-SUMIF('ตัดระหว่างกัน 2564'!D:D,$B6,'ตัดระหว่างกัน 2564'!L:L)</f>
        <v>20000</v>
      </c>
      <c r="D6" s="434" t="s">
        <v>14</v>
      </c>
      <c r="E6" s="435"/>
    </row>
    <row r="7" spans="1:9" ht="18.75">
      <c r="A7" s="70"/>
      <c r="B7" s="432" t="s">
        <v>16</v>
      </c>
      <c r="C7" s="433">
        <f>SUMIF('ตัดระหว่างกัน 2564'!D:D,B7,'ตัดระหว่างกัน 2564'!K:K)-SUMIF('ตัดระหว่างกัน 2564'!D:D,$B7,'ตัดระหว่างกัน 2564'!L:L)</f>
        <v>0</v>
      </c>
      <c r="D7" s="436" t="s">
        <v>17</v>
      </c>
      <c r="E7" s="437"/>
    </row>
    <row r="8" spans="1:9" ht="36">
      <c r="A8" s="78"/>
      <c r="B8" s="438" t="s">
        <v>1268</v>
      </c>
      <c r="C8" s="433">
        <f>SUMIF('ตัดระหว่างกัน 2564'!D:D,B8,'ตัดระหว่างกัน 2564'!K:K)-SUMIF('ตัดระหว่างกัน 2564'!D:D,$B8,'ตัดระหว่างกัน 2564'!L:L)</f>
        <v>10760.01</v>
      </c>
      <c r="D8" s="439" t="s">
        <v>1270</v>
      </c>
      <c r="E8" s="440"/>
    </row>
    <row r="9" spans="1:9" ht="36">
      <c r="A9" s="78"/>
      <c r="B9" s="438" t="s">
        <v>1269</v>
      </c>
      <c r="C9" s="433">
        <f>SUMIF('ตัดระหว่างกัน 2564'!D:D,B9,'ตัดระหว่างกัน 2564'!K:K)-SUMIF('ตัดระหว่างกัน 2564'!D:D,$B9,'ตัดระหว่างกัน 2564'!L:L)</f>
        <v>48738.68</v>
      </c>
      <c r="D9" s="439" t="s">
        <v>1271</v>
      </c>
      <c r="E9" s="440"/>
    </row>
    <row r="10" spans="1:9" ht="18.75">
      <c r="A10" s="129"/>
      <c r="B10" s="432" t="s">
        <v>20</v>
      </c>
      <c r="C10" s="433">
        <f>SUMIF('ตัดระหว่างกัน 2564'!D:D,B10,'ตัดระหว่างกัน 2564'!K:K)-SUMIF('ตัดระหว่างกัน 2564'!D:D,$B10,'ตัดระหว่างกัน 2564'!L:L)</f>
        <v>0</v>
      </c>
      <c r="D10" s="434" t="s">
        <v>19</v>
      </c>
      <c r="E10" s="435"/>
    </row>
    <row r="11" spans="1:9" ht="36">
      <c r="A11" s="78"/>
      <c r="B11" s="441" t="s">
        <v>1212</v>
      </c>
      <c r="C11" s="433">
        <f>SUMIF('ตัดระหว่างกัน 2564'!D:D,B11,'ตัดระหว่างกัน 2564'!K:K)-SUMIF('ตัดระหว่างกัน 2564'!D:D,$B11,'ตัดระหว่างกัน 2564'!L:L)</f>
        <v>0</v>
      </c>
      <c r="D11" s="442" t="s">
        <v>1215</v>
      </c>
      <c r="E11" s="443"/>
    </row>
    <row r="12" spans="1:9" ht="36">
      <c r="A12" s="78"/>
      <c r="B12" s="441" t="s">
        <v>1213</v>
      </c>
      <c r="C12" s="433">
        <f>SUMIF('ตัดระหว่างกัน 2564'!D:D,B12,'ตัดระหว่างกัน 2564'!K:K)-SUMIF('ตัดระหว่างกัน 2564'!D:D,$B12,'ตัดระหว่างกัน 2564'!L:L)</f>
        <v>0</v>
      </c>
      <c r="D12" s="442" t="s">
        <v>1216</v>
      </c>
      <c r="E12" s="443"/>
    </row>
    <row r="13" spans="1:9" ht="36">
      <c r="A13" s="78"/>
      <c r="B13" s="441" t="s">
        <v>1214</v>
      </c>
      <c r="C13" s="433">
        <f>SUMIF('ตัดระหว่างกัน 2564'!D:D,B13,'ตัดระหว่างกัน 2564'!K:K)-SUMIF('ตัดระหว่างกัน 2564'!D:D,$B13,'ตัดระหว่างกัน 2564'!L:L)</f>
        <v>0</v>
      </c>
      <c r="D13" s="442" t="s">
        <v>1217</v>
      </c>
      <c r="E13" s="443"/>
    </row>
    <row r="14" spans="1:9" ht="36">
      <c r="A14" s="78"/>
      <c r="B14" s="438" t="s">
        <v>1814</v>
      </c>
      <c r="C14" s="433">
        <f>SUMIF('ตัดระหว่างกัน 2564'!D:D,B14,'ตัดระหว่างกัน 2564'!K:K)-SUMIF('ตัดระหว่างกัน 2564'!D:D,$B14,'ตัดระหว่างกัน 2564'!L:L)</f>
        <v>0</v>
      </c>
      <c r="D14" s="439" t="s">
        <v>1256</v>
      </c>
      <c r="E14" s="440"/>
    </row>
    <row r="15" spans="1:9" ht="36">
      <c r="A15" s="78"/>
      <c r="B15" s="438" t="s">
        <v>1253</v>
      </c>
      <c r="C15" s="433">
        <f>SUMIF('ตัดระหว่างกัน 2564'!D:D,B15,'ตัดระหว่างกัน 2564'!K:K)-SUMIF('ตัดระหว่างกัน 2564'!D:D,$B15,'ตัดระหว่างกัน 2564'!L:L)</f>
        <v>0</v>
      </c>
      <c r="D15" s="439" t="s">
        <v>1257</v>
      </c>
      <c r="E15" s="440"/>
    </row>
    <row r="16" spans="1:9" ht="36">
      <c r="A16" s="78"/>
      <c r="B16" s="438" t="s">
        <v>1254</v>
      </c>
      <c r="C16" s="433">
        <f>SUMIF('ตัดระหว่างกัน 2564'!D:D,B16,'ตัดระหว่างกัน 2564'!K:K)-SUMIF('ตัดระหว่างกัน 2564'!D:D,$B16,'ตัดระหว่างกัน 2564'!L:L)</f>
        <v>0</v>
      </c>
      <c r="D16" s="439" t="s">
        <v>1258</v>
      </c>
      <c r="E16" s="440"/>
    </row>
    <row r="17" spans="1:5" ht="36">
      <c r="A17" s="78"/>
      <c r="B17" s="438" t="s">
        <v>1255</v>
      </c>
      <c r="C17" s="433">
        <f>SUMIF('ตัดระหว่างกัน 2564'!D:D,B17,'ตัดระหว่างกัน 2564'!K:K)-SUMIF('ตัดระหว่างกัน 2564'!D:D,$B17,'ตัดระหว่างกัน 2564'!L:L)</f>
        <v>0</v>
      </c>
      <c r="D17" s="439" t="s">
        <v>1259</v>
      </c>
      <c r="E17" s="440"/>
    </row>
    <row r="18" spans="1:5" ht="36">
      <c r="A18" s="78"/>
      <c r="B18" s="438" t="s">
        <v>1815</v>
      </c>
      <c r="C18" s="433">
        <f>SUMIF('ตัดระหว่างกัน 2564'!D:D,B18,'ตัดระหว่างกัน 2564'!K:K)-SUMIF('ตัดระหว่างกัน 2564'!D:D,$B18,'ตัดระหว่างกัน 2564'!L:L)</f>
        <v>0</v>
      </c>
      <c r="D18" s="439" t="s">
        <v>1225</v>
      </c>
      <c r="E18" s="440"/>
    </row>
    <row r="19" spans="1:5" ht="36">
      <c r="A19" s="78"/>
      <c r="B19" s="92" t="s">
        <v>1218</v>
      </c>
      <c r="C19" s="433">
        <f>SUMIF('ตัดระหว่างกัน 2564'!D:D,B19,'ตัดระหว่างกัน 2564'!K:K)-SUMIF('ตัดระหว่างกัน 2564'!D:D,$B19,'ตัดระหว่างกัน 2564'!L:L)</f>
        <v>0</v>
      </c>
      <c r="D19" s="24" t="s">
        <v>1227</v>
      </c>
      <c r="E19" s="23"/>
    </row>
    <row r="20" spans="1:5" ht="36">
      <c r="A20" s="78"/>
      <c r="B20" s="92" t="s">
        <v>1219</v>
      </c>
      <c r="C20" s="433">
        <f>SUMIF('ตัดระหว่างกัน 2564'!D:D,B20,'ตัดระหว่างกัน 2564'!K:K)-SUMIF('ตัดระหว่างกัน 2564'!D:D,$B20,'ตัดระหว่างกัน 2564'!L:L)</f>
        <v>0</v>
      </c>
      <c r="D20" s="24" t="s">
        <v>1228</v>
      </c>
      <c r="E20" s="23"/>
    </row>
    <row r="21" spans="1:5" ht="36">
      <c r="A21" s="81"/>
      <c r="B21" s="39" t="s">
        <v>1221</v>
      </c>
      <c r="C21" s="433">
        <f>SUMIF('ตัดระหว่างกัน 2564'!D:D,B21,'ตัดระหว่างกัน 2564'!K:K)-SUMIF('ตัดระหว่างกัน 2564'!D:D,$B21,'ตัดระหว่างกัน 2564'!L:L)</f>
        <v>0</v>
      </c>
      <c r="D21" s="24" t="s">
        <v>1229</v>
      </c>
      <c r="E21" s="23"/>
    </row>
    <row r="22" spans="1:5" ht="36">
      <c r="A22" s="79"/>
      <c r="B22" s="92" t="s">
        <v>1816</v>
      </c>
      <c r="C22" s="433">
        <f>SUMIF('ตัดระหว่างกัน 2564'!D:D,B22,'ตัดระหว่างกัน 2564'!K:K)-SUMIF('ตัดระหว่างกัน 2564'!D:D,$B22,'ตัดระหว่างกัน 2564'!L:L)</f>
        <v>0</v>
      </c>
      <c r="D22" s="24" t="s">
        <v>1230</v>
      </c>
      <c r="E22" s="23"/>
    </row>
    <row r="23" spans="1:5" ht="36">
      <c r="A23" s="79"/>
      <c r="B23" s="39" t="s">
        <v>1220</v>
      </c>
      <c r="C23" s="433">
        <f>SUMIF('ตัดระหว่างกัน 2564'!D:D,B23,'ตัดระหว่างกัน 2564'!K:K)-SUMIF('ตัดระหว่างกัน 2564'!D:D,$B23,'ตัดระหว่างกัน 2564'!L:L)</f>
        <v>0</v>
      </c>
      <c r="D23" s="24" t="s">
        <v>1231</v>
      </c>
      <c r="E23" s="23"/>
    </row>
    <row r="24" spans="1:5" ht="36">
      <c r="A24" s="127"/>
      <c r="B24" s="39" t="s">
        <v>1223</v>
      </c>
      <c r="C24" s="433">
        <f>SUMIF('ตัดระหว่างกัน 2564'!D:D,B24,'ตัดระหว่างกัน 2564'!K:K)-SUMIF('ตัดระหว่างกัน 2564'!D:D,$B24,'ตัดระหว่างกัน 2564'!L:L)</f>
        <v>0</v>
      </c>
      <c r="D24" s="24" t="s">
        <v>1232</v>
      </c>
      <c r="E24" s="23"/>
    </row>
    <row r="25" spans="1:5" ht="36">
      <c r="A25" s="129"/>
      <c r="B25" s="39" t="s">
        <v>1817</v>
      </c>
      <c r="C25" s="433">
        <f>SUMIF('ตัดระหว่างกัน 2564'!D:D,B25,'ตัดระหว่างกัน 2564'!K:K)-SUMIF('ตัดระหว่างกัน 2564'!D:D,$B25,'ตัดระหว่างกัน 2564'!L:L)</f>
        <v>0</v>
      </c>
      <c r="D25" s="24" t="s">
        <v>1233</v>
      </c>
      <c r="E25" s="23"/>
    </row>
    <row r="26" spans="1:5" ht="36">
      <c r="A26" s="129"/>
      <c r="B26" s="438" t="s">
        <v>1272</v>
      </c>
      <c r="C26" s="433">
        <f>SUMIF('ตัดระหว่างกัน 2564'!D:D,B26,'ตัดระหว่างกัน 2564'!K:K)-SUMIF('ตัดระหว่างกัน 2564'!D:D,$B26,'ตัดระหว่างกัน 2564'!L:L)</f>
        <v>0</v>
      </c>
      <c r="D26" s="439" t="s">
        <v>1275</v>
      </c>
      <c r="E26" s="440"/>
    </row>
    <row r="27" spans="1:5" ht="36">
      <c r="A27" s="129"/>
      <c r="B27" s="39" t="s">
        <v>1273</v>
      </c>
      <c r="C27" s="433">
        <f>SUMIF('ตัดระหว่างกัน 2564'!D:D,B27,'ตัดระหว่างกัน 2564'!K:K)-SUMIF('ตัดระหว่างกัน 2564'!D:D,$B27,'ตัดระหว่างกัน 2564'!L:L)</f>
        <v>0</v>
      </c>
      <c r="D27" s="24" t="s">
        <v>1276</v>
      </c>
      <c r="E27" s="23"/>
    </row>
    <row r="28" spans="1:5" ht="36">
      <c r="A28" s="129"/>
      <c r="B28" s="39" t="s">
        <v>1274</v>
      </c>
      <c r="C28" s="433">
        <f>SUMIF('ตัดระหว่างกัน 2564'!D:D,B28,'ตัดระหว่างกัน 2564'!K:K)-SUMIF('ตัดระหว่างกัน 2564'!D:D,$B28,'ตัดระหว่างกัน 2564'!L:L)</f>
        <v>0</v>
      </c>
      <c r="D28" s="24" t="s">
        <v>1277</v>
      </c>
      <c r="E28" s="23"/>
    </row>
    <row r="29" spans="1:5" ht="36">
      <c r="A29" s="129"/>
      <c r="B29" s="39" t="s">
        <v>1260</v>
      </c>
      <c r="C29" s="433">
        <f>SUMIF('ตัดระหว่างกัน 2564'!D:D,B29,'ตัดระหว่างกัน 2564'!K:K)-SUMIF('ตัดระหว่างกัน 2564'!D:D,$B29,'ตัดระหว่างกัน 2564'!L:L)</f>
        <v>0</v>
      </c>
      <c r="D29" s="27" t="s">
        <v>1264</v>
      </c>
      <c r="E29" s="26"/>
    </row>
    <row r="30" spans="1:5" ht="36">
      <c r="A30" s="129"/>
      <c r="B30" s="39" t="s">
        <v>1261</v>
      </c>
      <c r="C30" s="433">
        <f>SUMIF('ตัดระหว่างกัน 2564'!D:D,B30,'ตัดระหว่างกัน 2564'!K:K)-SUMIF('ตัดระหว่างกัน 2564'!D:D,$B30,'ตัดระหว่างกัน 2564'!L:L)</f>
        <v>0</v>
      </c>
      <c r="D30" s="27" t="s">
        <v>1265</v>
      </c>
      <c r="E30" s="26"/>
    </row>
    <row r="31" spans="1:5" ht="36">
      <c r="A31" s="129"/>
      <c r="B31" s="39" t="s">
        <v>1262</v>
      </c>
      <c r="C31" s="433">
        <f>SUMIF('ตัดระหว่างกัน 2564'!D:D,B31,'ตัดระหว่างกัน 2564'!K:K)-SUMIF('ตัดระหว่างกัน 2564'!D:D,$B31,'ตัดระหว่างกัน 2564'!L:L)</f>
        <v>0</v>
      </c>
      <c r="D31" s="27" t="s">
        <v>1266</v>
      </c>
      <c r="E31" s="26"/>
    </row>
    <row r="32" spans="1:5" ht="36">
      <c r="A32" s="129"/>
      <c r="B32" s="39" t="s">
        <v>1263</v>
      </c>
      <c r="C32" s="433">
        <f>SUMIF('ตัดระหว่างกัน 2564'!D:D,B32,'ตัดระหว่างกัน 2564'!K:K)-SUMIF('ตัดระหว่างกัน 2564'!D:D,$B32,'ตัดระหว่างกัน 2564'!L:L)</f>
        <v>0</v>
      </c>
      <c r="D32" s="27" t="s">
        <v>1267</v>
      </c>
      <c r="E32" s="26"/>
    </row>
    <row r="33" spans="1:7" ht="36">
      <c r="A33" s="50"/>
      <c r="B33" s="39" t="s">
        <v>1234</v>
      </c>
      <c r="C33" s="433">
        <f>SUMIF('ตัดระหว่างกัน 2564'!D:D,B33,'ตัดระหว่างกัน 2564'!K:K)-SUMIF('ตัดระหว่างกัน 2564'!D:D,$B33,'ตัดระหว่างกัน 2564'!L:L)</f>
        <v>0</v>
      </c>
      <c r="D33" s="27" t="s">
        <v>1243</v>
      </c>
      <c r="E33" s="26"/>
    </row>
    <row r="34" spans="1:7" ht="36">
      <c r="A34" s="50"/>
      <c r="B34" s="39" t="s">
        <v>1235</v>
      </c>
      <c r="C34" s="433">
        <f>SUMIF('ตัดระหว่างกัน 2564'!D:D,B34,'ตัดระหว่างกัน 2564'!K:K)-SUMIF('ตัดระหว่างกัน 2564'!D:D,$B34,'ตัดระหว่างกัน 2564'!L:L)</f>
        <v>0</v>
      </c>
      <c r="D34" s="27" t="s">
        <v>1244</v>
      </c>
      <c r="E34" s="26"/>
    </row>
    <row r="35" spans="1:7" ht="36">
      <c r="A35" s="50"/>
      <c r="B35" s="39" t="s">
        <v>1236</v>
      </c>
      <c r="C35" s="433">
        <f>SUMIF('ตัดระหว่างกัน 2564'!D:D,B35,'ตัดระหว่างกัน 2564'!K:K)-SUMIF('ตัดระหว่างกัน 2564'!D:D,$B35,'ตัดระหว่างกัน 2564'!L:L)</f>
        <v>0</v>
      </c>
      <c r="D35" s="27" t="s">
        <v>1245</v>
      </c>
      <c r="E35" s="26"/>
    </row>
    <row r="36" spans="1:7" ht="36">
      <c r="A36" s="50"/>
      <c r="B36" s="39" t="s">
        <v>1237</v>
      </c>
      <c r="C36" s="433">
        <f>SUMIF('ตัดระหว่างกัน 2564'!D:D,B36,'ตัดระหว่างกัน 2564'!K:K)-SUMIF('ตัดระหว่างกัน 2564'!D:D,$B36,'ตัดระหว่างกัน 2564'!L:L)</f>
        <v>0</v>
      </c>
      <c r="D36" s="27" t="s">
        <v>1246</v>
      </c>
      <c r="E36" s="26"/>
    </row>
    <row r="37" spans="1:7" ht="54">
      <c r="A37" s="50"/>
      <c r="B37" s="39" t="s">
        <v>1238</v>
      </c>
      <c r="C37" s="433">
        <f>SUMIF('ตัดระหว่างกัน 2564'!D:D,B37,'ตัดระหว่างกัน 2564'!K:K)-SUMIF('ตัดระหว่างกัน 2564'!D:D,$B37,'ตัดระหว่างกัน 2564'!L:L)</f>
        <v>0</v>
      </c>
      <c r="D37" s="27" t="s">
        <v>1247</v>
      </c>
      <c r="E37" s="26"/>
    </row>
    <row r="38" spans="1:7" ht="54">
      <c r="A38" s="50"/>
      <c r="B38" s="39" t="s">
        <v>1239</v>
      </c>
      <c r="C38" s="433">
        <f>SUMIF('ตัดระหว่างกัน 2564'!D:D,B38,'ตัดระหว่างกัน 2564'!K:K)-SUMIF('ตัดระหว่างกัน 2564'!D:D,$B38,'ตัดระหว่างกัน 2564'!L:L)</f>
        <v>0</v>
      </c>
      <c r="D38" s="27" t="s">
        <v>1248</v>
      </c>
      <c r="E38" s="26"/>
    </row>
    <row r="39" spans="1:7" ht="54">
      <c r="A39" s="50"/>
      <c r="B39" s="39" t="s">
        <v>1240</v>
      </c>
      <c r="C39" s="433">
        <f>SUMIF('ตัดระหว่างกัน 2564'!D:D,B39,'ตัดระหว่างกัน 2564'!K:K)-SUMIF('ตัดระหว่างกัน 2564'!D:D,$B39,'ตัดระหว่างกัน 2564'!L:L)</f>
        <v>0</v>
      </c>
      <c r="D39" s="27" t="s">
        <v>1249</v>
      </c>
      <c r="E39" s="26"/>
    </row>
    <row r="40" spans="1:7" ht="36">
      <c r="A40" s="50"/>
      <c r="B40" s="39" t="s">
        <v>1241</v>
      </c>
      <c r="C40" s="433">
        <f>SUMIF('ตัดระหว่างกัน 2564'!D:D,B40,'ตัดระหว่างกัน 2564'!K:K)-SUMIF('ตัดระหว่างกัน 2564'!D:D,$B40,'ตัดระหว่างกัน 2564'!L:L)</f>
        <v>0</v>
      </c>
      <c r="D40" s="27" t="s">
        <v>1250</v>
      </c>
      <c r="E40" s="26"/>
    </row>
    <row r="41" spans="1:7" ht="36">
      <c r="A41" s="50"/>
      <c r="B41" s="39" t="s">
        <v>1242</v>
      </c>
      <c r="C41" s="433">
        <f>SUMIF('ตัดระหว่างกัน 2564'!D:D,B41,'ตัดระหว่างกัน 2564'!K:K)-SUMIF('ตัดระหว่างกัน 2564'!D:D,$B41,'ตัดระหว่างกัน 2564'!L:L)</f>
        <v>0</v>
      </c>
      <c r="D41" s="27" t="s">
        <v>1251</v>
      </c>
      <c r="E41" s="26"/>
    </row>
    <row r="42" spans="1:7" ht="36">
      <c r="A42" s="50"/>
      <c r="B42" s="39" t="s">
        <v>26</v>
      </c>
      <c r="C42" s="433">
        <f>SUMIF('ตัดระหว่างกัน 2564'!D:D,B42,'ตัดระหว่างกัน 2564'!K:K)-SUMIF('ตัดระหว่างกัน 2564'!D:D,$B42,'ตัดระหว่างกัน 2564'!L:L)</f>
        <v>0</v>
      </c>
      <c r="D42" s="27" t="s">
        <v>27</v>
      </c>
      <c r="E42" s="26"/>
    </row>
    <row r="43" spans="1:7" ht="18.75">
      <c r="A43" s="50"/>
      <c r="B43" s="432" t="s">
        <v>29</v>
      </c>
      <c r="C43" s="433">
        <f>SUMIF('ตัดระหว่างกัน 2564'!D:D,B43,'ตัดระหว่างกัน 2564'!K:K)-SUMIF('ตัดระหว่างกัน 2564'!D:D,$B43,'ตัดระหว่างกัน 2564'!L:L)</f>
        <v>0</v>
      </c>
      <c r="D43" s="434" t="s">
        <v>28</v>
      </c>
      <c r="E43" s="435"/>
    </row>
    <row r="44" spans="1:7" ht="18.75">
      <c r="A44" s="50"/>
      <c r="B44" s="432" t="s">
        <v>31</v>
      </c>
      <c r="C44" s="433">
        <f>SUMIF('ตัดระหว่างกัน 2564'!D:D,B44,'ตัดระหว่างกัน 2564'!K:K)-SUMIF('ตัดระหว่างกัน 2564'!D:D,$B44,'ตัดระหว่างกัน 2564'!L:L)</f>
        <v>0</v>
      </c>
      <c r="D44" s="434" t="s">
        <v>30</v>
      </c>
      <c r="E44" s="435"/>
    </row>
    <row r="45" spans="1:7">
      <c r="A45" s="50"/>
      <c r="B45" s="39"/>
      <c r="C45" s="152">
        <f>SUM(C4:C44)</f>
        <v>79498.69</v>
      </c>
      <c r="D45" s="27"/>
      <c r="E45" s="26"/>
    </row>
    <row r="46" spans="1:7">
      <c r="A46" s="122" t="s">
        <v>1818</v>
      </c>
      <c r="B46" s="86"/>
      <c r="C46" s="86"/>
      <c r="D46" s="86"/>
      <c r="E46" s="85"/>
      <c r="F46" s="85"/>
      <c r="G46" s="444"/>
    </row>
    <row r="47" spans="1:7" ht="18.75">
      <c r="A47" s="94"/>
      <c r="B47" s="432" t="s">
        <v>33</v>
      </c>
      <c r="C47" s="433">
        <f>SUMIF('ตัดระหว่างกัน 2564'!D:D,B47,'ตัดระหว่างกัน 2564'!K:K)-SUMIF('ตัดระหว่างกัน 2564'!D:D,$B47,'ตัดระหว่างกัน 2564'!L:L)</f>
        <v>0</v>
      </c>
      <c r="D47" s="434" t="s">
        <v>32</v>
      </c>
      <c r="E47" s="435"/>
    </row>
    <row r="48" spans="1:7" ht="18.75">
      <c r="B48" s="432" t="s">
        <v>35</v>
      </c>
      <c r="C48" s="433">
        <f>SUMIF('ตัดระหว่างกัน 2564'!D:D,B48,'ตัดระหว่างกัน 2564'!K:K)-SUMIF('ตัดระหว่างกัน 2564'!D:D,$B48,'ตัดระหว่างกัน 2564'!L:L)</f>
        <v>0</v>
      </c>
      <c r="D48" s="434" t="s">
        <v>34</v>
      </c>
      <c r="E48" s="435"/>
    </row>
    <row r="49" spans="1:7" ht="18.75">
      <c r="A49" s="95"/>
      <c r="B49" s="432" t="s">
        <v>36</v>
      </c>
      <c r="C49" s="433">
        <f>SUMIF('ตัดระหว่างกัน 2564'!D:D,B49,'ตัดระหว่างกัน 2564'!K:K)-SUMIF('ตัดระหว่างกัน 2564'!D:D,$B49,'ตัดระหว่างกัน 2564'!L:L)</f>
        <v>0</v>
      </c>
      <c r="D49" s="434" t="s">
        <v>1819</v>
      </c>
      <c r="E49" s="435"/>
    </row>
    <row r="50" spans="1:7" ht="18.75">
      <c r="B50" s="432" t="s">
        <v>38</v>
      </c>
      <c r="C50" s="433">
        <f>SUMIF('ตัดระหว่างกัน 2564'!D:D,B50,'ตัดระหว่างกัน 2564'!K:K)-SUMIF('ตัดระหว่างกัน 2564'!D:D,$B50,'ตัดระหว่างกัน 2564'!L:L)</f>
        <v>0</v>
      </c>
      <c r="D50" s="436" t="s">
        <v>37</v>
      </c>
      <c r="E50" s="437"/>
    </row>
    <row r="51" spans="1:7">
      <c r="A51" s="95"/>
      <c r="C51" s="152">
        <f>SUM(C47:C50)</f>
        <v>0</v>
      </c>
    </row>
    <row r="52" spans="1:7">
      <c r="A52" s="122" t="s">
        <v>1820</v>
      </c>
    </row>
    <row r="53" spans="1:7" ht="18.75">
      <c r="B53" s="432" t="s">
        <v>44</v>
      </c>
      <c r="C53" s="433">
        <f>SUMIF('ตัดระหว่างกัน 2564'!D:D,B53,'ตัดระหว่างกัน 2564'!K:K)-SUMIF('ตัดระหว่างกัน 2564'!D:D,$B53,'ตัดระหว่างกัน 2564'!L:L)</f>
        <v>0</v>
      </c>
      <c r="D53" s="434" t="s">
        <v>43</v>
      </c>
      <c r="E53" s="435"/>
    </row>
    <row r="54" spans="1:7" ht="18.75">
      <c r="B54" s="432" t="s">
        <v>46</v>
      </c>
      <c r="C54" s="433">
        <f>SUMIF('ตัดระหว่างกัน 2564'!D:D,B54,'ตัดระหว่างกัน 2564'!K:K)-SUMIF('ตัดระหว่างกัน 2564'!D:D,$B54,'ตัดระหว่างกัน 2564'!L:L)</f>
        <v>0</v>
      </c>
      <c r="D54" s="434" t="s">
        <v>45</v>
      </c>
      <c r="E54" s="435"/>
    </row>
    <row r="55" spans="1:7" ht="18.75">
      <c r="B55" s="432" t="s">
        <v>48</v>
      </c>
      <c r="C55" s="433">
        <f>SUMIF('ตัดระหว่างกัน 2564'!D:D,B55,'ตัดระหว่างกัน 2564'!K:K)-SUMIF('ตัดระหว่างกัน 2564'!D:D,$B55,'ตัดระหว่างกัน 2564'!L:L)</f>
        <v>0</v>
      </c>
      <c r="D55" s="434" t="s">
        <v>47</v>
      </c>
      <c r="E55" s="435"/>
    </row>
    <row r="56" spans="1:7" ht="18.75">
      <c r="B56" s="432" t="s">
        <v>50</v>
      </c>
      <c r="C56" s="433">
        <f>SUMIF('ตัดระหว่างกัน 2564'!D:D,B56,'ตัดระหว่างกัน 2564'!K:K)-SUMIF('ตัดระหว่างกัน 2564'!D:D,$B56,'ตัดระหว่างกัน 2564'!L:L)</f>
        <v>0</v>
      </c>
      <c r="D56" s="436" t="s">
        <v>49</v>
      </c>
      <c r="E56" s="437"/>
    </row>
    <row r="57" spans="1:7" ht="18.75">
      <c r="A57" s="90"/>
      <c r="B57" s="432" t="s">
        <v>52</v>
      </c>
      <c r="C57" s="433">
        <f>SUMIF('ตัดระหว่างกัน 2564'!D:D,B57,'ตัดระหว่างกัน 2564'!K:K)-SUMIF('ตัดระหว่างกัน 2564'!D:D,$B57,'ตัดระหว่างกัน 2564'!L:L)</f>
        <v>0</v>
      </c>
      <c r="D57" s="434" t="s">
        <v>51</v>
      </c>
      <c r="E57" s="435"/>
    </row>
    <row r="58" spans="1:7" ht="18.75">
      <c r="A58" s="94"/>
      <c r="B58" s="432" t="s">
        <v>54</v>
      </c>
      <c r="C58" s="433">
        <f>SUMIF('ตัดระหว่างกัน 2564'!D:D,B58,'ตัดระหว่างกัน 2564'!K:K)-SUMIF('ตัดระหว่างกัน 2564'!D:D,$B58,'ตัดระหว่างกัน 2564'!L:L)</f>
        <v>0</v>
      </c>
      <c r="D58" s="434" t="s">
        <v>53</v>
      </c>
      <c r="E58" s="435"/>
    </row>
    <row r="59" spans="1:7" ht="18.75">
      <c r="A59" s="94"/>
      <c r="B59" s="432" t="s">
        <v>56</v>
      </c>
      <c r="C59" s="433">
        <f>SUMIF('ตัดระหว่างกัน 2564'!D:D,B59,'ตัดระหว่างกัน 2564'!K:K)-SUMIF('ตัดระหว่างกัน 2564'!D:D,$B59,'ตัดระหว่างกัน 2564'!L:L)</f>
        <v>0</v>
      </c>
      <c r="D59" s="434" t="s">
        <v>55</v>
      </c>
      <c r="E59" s="435"/>
    </row>
    <row r="60" spans="1:7" ht="18.75">
      <c r="A60" s="50"/>
      <c r="B60" s="432" t="s">
        <v>58</v>
      </c>
      <c r="C60" s="433">
        <f>SUMIF('ตัดระหว่างกัน 2564'!D:D,B60,'ตัดระหว่างกัน 2564'!K:K)-SUMIF('ตัดระหว่างกัน 2564'!D:D,$B60,'ตัดระหว่างกัน 2564'!L:L)</f>
        <v>0</v>
      </c>
      <c r="D60" s="434" t="s">
        <v>57</v>
      </c>
      <c r="E60" s="435"/>
    </row>
    <row r="61" spans="1:7">
      <c r="A61" s="50"/>
      <c r="B61" s="39"/>
      <c r="C61" s="152">
        <f>SUM(C53:C60)</f>
        <v>0</v>
      </c>
      <c r="D61" s="27"/>
      <c r="E61" s="26"/>
    </row>
    <row r="62" spans="1:7">
      <c r="A62" s="122" t="s">
        <v>1821</v>
      </c>
      <c r="B62" s="39"/>
      <c r="D62" s="27"/>
      <c r="E62" s="26"/>
    </row>
    <row r="63" spans="1:7" ht="36">
      <c r="B63" s="441" t="s">
        <v>1278</v>
      </c>
      <c r="C63" s="433">
        <f>SUMIF('ตัดระหว่างกัน 2564'!D:D,B63,'ตัดระหว่างกัน 2564'!K:K)-SUMIF('ตัดระหว่างกัน 2564'!D:D,$B63,'ตัดระหว่างกัน 2564'!L:L)</f>
        <v>20000</v>
      </c>
      <c r="D63" s="442" t="s">
        <v>1279</v>
      </c>
      <c r="E63" s="443"/>
      <c r="F63" s="85"/>
      <c r="G63" s="444"/>
    </row>
    <row r="64" spans="1:7" ht="36">
      <c r="A64" s="50"/>
      <c r="B64" s="441" t="s">
        <v>1281</v>
      </c>
      <c r="C64" s="433">
        <f>SUMIF('ตัดระหว่างกัน 2564'!D:D,B64,'ตัดระหว่างกัน 2564'!K:K)-SUMIF('ตัดระหว่างกัน 2564'!D:D,$B64,'ตัดระหว่างกัน 2564'!L:L)</f>
        <v>0</v>
      </c>
      <c r="D64" s="442" t="s">
        <v>1280</v>
      </c>
      <c r="E64" s="443"/>
    </row>
    <row r="65" spans="1:8" ht="72">
      <c r="A65" s="50"/>
      <c r="B65" s="441" t="s">
        <v>1822</v>
      </c>
      <c r="C65" s="433">
        <f>SUMIF('ตัดระหว่างกัน 2564'!D:D,B65,'ตัดระหว่างกัน 2564'!K:K)-SUMIF('ตัดระหว่างกัน 2564'!D:D,$B65,'ตัดระหว่างกัน 2564'!L:L)</f>
        <v>0</v>
      </c>
      <c r="D65" s="442" t="s">
        <v>1823</v>
      </c>
      <c r="E65" s="443"/>
    </row>
    <row r="66" spans="1:8" ht="18.75">
      <c r="A66" s="50"/>
      <c r="B66" s="432"/>
      <c r="C66" s="433">
        <f>SUMIF('ตัดระหว่างกัน 2564'!D:D,B66,'ตัดระหว่างกัน 2564'!K:K)-SUMIF('ตัดระหว่างกัน 2564'!D:D,$B66,'ตัดระหว่างกัน 2564'!L:L)</f>
        <v>0</v>
      </c>
      <c r="D66" s="434"/>
      <c r="E66" s="435"/>
    </row>
    <row r="67" spans="1:8" ht="18.75">
      <c r="A67" s="50"/>
      <c r="B67" s="432" t="s">
        <v>73</v>
      </c>
      <c r="C67" s="433">
        <f>SUMIF('ตัดระหว่างกัน 2564'!D:D,B67,'ตัดระหว่างกัน 2564'!K:K)-SUMIF('ตัดระหว่างกัน 2564'!D:D,$B67,'ตัดระหว่างกัน 2564'!L:L)</f>
        <v>0</v>
      </c>
      <c r="D67" s="434" t="s">
        <v>72</v>
      </c>
      <c r="E67" s="435"/>
    </row>
    <row r="68" spans="1:8" ht="18.75">
      <c r="A68" s="90"/>
      <c r="B68" s="432" t="s">
        <v>74</v>
      </c>
      <c r="C68" s="433">
        <f>SUMIF('ตัดระหว่างกัน 2564'!D:D,B68,'ตัดระหว่างกัน 2564'!K:K)-SUMIF('ตัดระหว่างกัน 2564'!D:D,$B68,'ตัดระหว่างกัน 2564'!L:L)</f>
        <v>0</v>
      </c>
      <c r="D68" s="436" t="s">
        <v>75</v>
      </c>
      <c r="E68" s="437"/>
    </row>
    <row r="69" spans="1:8">
      <c r="A69" s="41"/>
      <c r="B69" s="34"/>
      <c r="C69" s="152">
        <f>SUM(C63:C68)</f>
        <v>20000</v>
      </c>
      <c r="D69" s="33"/>
      <c r="E69" s="32"/>
      <c r="F69" s="148"/>
      <c r="G69" s="44"/>
      <c r="H69" s="148"/>
    </row>
    <row r="70" spans="1:8">
      <c r="A70" s="122" t="s">
        <v>1824</v>
      </c>
      <c r="B70" s="34"/>
      <c r="C70" s="96"/>
      <c r="D70" s="33"/>
      <c r="E70" s="85" t="s">
        <v>1824</v>
      </c>
      <c r="G70" s="44"/>
      <c r="H70" s="148"/>
    </row>
    <row r="71" spans="1:8" ht="18.75">
      <c r="B71" s="432" t="s">
        <v>131</v>
      </c>
      <c r="C71" s="433">
        <f>SUMIF('ตัดระหว่างกัน 2564'!D:D,B71,'ตัดระหว่างกัน 2564'!K:K)-SUMIF('ตัดระหว่างกัน 2564'!D:D,$B71,'ตัดระหว่างกัน 2564'!L:L)</f>
        <v>0</v>
      </c>
      <c r="D71" s="434" t="s">
        <v>130</v>
      </c>
      <c r="E71" s="435"/>
      <c r="F71" s="149" t="s">
        <v>73</v>
      </c>
      <c r="G71" s="445">
        <f>SUMIF('ตัดระหว่างกัน 2564'!D:D,F71,'ตัดระหว่างกัน 2564'!K:K)-SUMIF('ตัดระหว่างกัน 2564'!D:D,$F71,'ตัดระหว่างกัน 2564'!L:L)</f>
        <v>0</v>
      </c>
      <c r="H71" s="150" t="s">
        <v>72</v>
      </c>
    </row>
    <row r="72" spans="1:8" ht="18.75">
      <c r="A72" s="50"/>
      <c r="B72" s="432" t="s">
        <v>133</v>
      </c>
      <c r="C72" s="433">
        <f>SUMIF('ตัดระหว่างกัน 2564'!D:D,B72,'ตัดระหว่างกัน 2564'!K:K)-SUMIF('ตัดระหว่างกัน 2564'!D:D,$B72,'ตัดระหว่างกัน 2564'!L:L)</f>
        <v>0</v>
      </c>
      <c r="D72" s="434" t="s">
        <v>132</v>
      </c>
      <c r="E72" s="435"/>
      <c r="F72" s="149" t="s">
        <v>74</v>
      </c>
      <c r="G72" s="445">
        <f>SUMIF('ตัดระหว่างกัน 2564'!D:D,F72,'ตัดระหว่างกัน 2564'!K:K)-SUMIF('ตัดระหว่างกัน 2564'!D:D,$F72,'ตัดระหว่างกัน 2564'!L:L)</f>
        <v>0</v>
      </c>
      <c r="H72" s="151" t="s">
        <v>75</v>
      </c>
    </row>
    <row r="73" spans="1:8" ht="18.75">
      <c r="B73" s="432" t="s">
        <v>135</v>
      </c>
      <c r="C73" s="433">
        <f>SUMIF('ตัดระหว่างกัน 2564'!D:D,B73,'ตัดระหว่างกัน 2564'!K:K)-SUMIF('ตัดระหว่างกัน 2564'!D:D,$B73,'ตัดระหว่างกัน 2564'!L:L)</f>
        <v>0</v>
      </c>
      <c r="D73" s="434" t="s">
        <v>134</v>
      </c>
      <c r="E73" s="435"/>
      <c r="F73" s="31"/>
      <c r="G73" s="152">
        <f>SUM(G71:G72)</f>
        <v>0</v>
      </c>
      <c r="H73" s="32"/>
    </row>
    <row r="74" spans="1:8" ht="18.75">
      <c r="A74" s="90"/>
      <c r="B74" s="432" t="s">
        <v>137</v>
      </c>
      <c r="C74" s="433">
        <f>SUMIF('ตัดระหว่างกัน 2564'!D:D,B74,'ตัดระหว่างกัน 2564'!K:K)-SUMIF('ตัดระหว่างกัน 2564'!D:D,$B74,'ตัดระหว่างกัน 2564'!L:L)</f>
        <v>0</v>
      </c>
      <c r="D74" s="434" t="s">
        <v>136</v>
      </c>
      <c r="E74" s="435"/>
      <c r="F74" s="31"/>
      <c r="H74" s="32"/>
    </row>
    <row r="75" spans="1:8" ht="18.75">
      <c r="A75" s="94"/>
      <c r="B75" s="432" t="s">
        <v>139</v>
      </c>
      <c r="C75" s="433">
        <f>SUMIF('ตัดระหว่างกัน 2564'!D:D,B75,'ตัดระหว่างกัน 2564'!K:K)-SUMIF('ตัดระหว่างกัน 2564'!D:D,$B75,'ตัดระหว่างกัน 2564'!L:L)</f>
        <v>0</v>
      </c>
      <c r="D75" s="436" t="s">
        <v>138</v>
      </c>
      <c r="E75" s="437"/>
      <c r="F75" s="31"/>
      <c r="H75" s="32"/>
    </row>
    <row r="76" spans="1:8">
      <c r="A76" s="94"/>
      <c r="B76" s="18"/>
      <c r="C76" s="152">
        <f>SUM(C71:C75)</f>
        <v>0</v>
      </c>
      <c r="D76" s="36"/>
      <c r="E76" s="35"/>
      <c r="F76" s="31"/>
      <c r="H76" s="32"/>
    </row>
    <row r="77" spans="1:8">
      <c r="A77" s="90" t="s">
        <v>1825</v>
      </c>
      <c r="B77" s="39"/>
      <c r="D77" s="27"/>
      <c r="E77" s="85"/>
      <c r="F77" s="85"/>
      <c r="G77" s="444"/>
      <c r="H77" s="38"/>
    </row>
    <row r="78" spans="1:8" ht="36">
      <c r="A78" s="50"/>
      <c r="B78" s="39" t="s">
        <v>1443</v>
      </c>
      <c r="C78" s="433">
        <f>SUMIF('ตัดระหว่างกัน 2564'!D:D,B78,'ตัดระหว่างกัน 2564'!L:L)-SUMIF('ตัดระหว่างกัน 2564'!D:D,$B78,'ตัดระหว่างกัน 2564'!K:K)</f>
        <v>0</v>
      </c>
      <c r="D78" s="22" t="s">
        <v>1444</v>
      </c>
      <c r="E78" s="26"/>
    </row>
    <row r="79" spans="1:8" ht="36">
      <c r="A79" s="50"/>
      <c r="B79" s="39" t="s">
        <v>1445</v>
      </c>
      <c r="C79" s="433">
        <f>SUMIF('ตัดระหว่างกัน 2564'!D:D,B79,'ตัดระหว่างกัน 2564'!L:L)-SUMIF('ตัดระหว่างกัน 2564'!D:D,$B79,'ตัดระหว่างกัน 2564'!K:K)</f>
        <v>0</v>
      </c>
      <c r="D79" s="22" t="s">
        <v>1446</v>
      </c>
      <c r="E79" s="26"/>
    </row>
    <row r="80" spans="1:8" ht="18.75">
      <c r="B80" s="34" t="s">
        <v>1447</v>
      </c>
      <c r="C80" s="433">
        <f>SUMIF('ตัดระหว่างกัน 2564'!D:D,B80,'ตัดระหว่างกัน 2564'!L:L)-SUMIF('ตัดระหว่างกัน 2564'!D:D,$B80,'ตัดระหว่างกัน 2564'!K:K)</f>
        <v>0</v>
      </c>
      <c r="D80" s="22" t="s">
        <v>1448</v>
      </c>
      <c r="E80" s="32"/>
    </row>
    <row r="81" spans="1:5" ht="18.75">
      <c r="A81" s="37"/>
      <c r="B81" s="34" t="s">
        <v>1449</v>
      </c>
      <c r="C81" s="433">
        <f>SUMIF('ตัดระหว่างกัน 2564'!D:D,B81,'ตัดระหว่างกัน 2564'!L:L)-SUMIF('ตัดระหว่างกัน 2564'!D:D,$B81,'ตัดระหว่างกัน 2564'!K:K)</f>
        <v>0</v>
      </c>
      <c r="D81" s="22" t="s">
        <v>1450</v>
      </c>
      <c r="E81" s="32"/>
    </row>
    <row r="82" spans="1:5" ht="18.75">
      <c r="A82" s="37"/>
      <c r="B82" s="34" t="s">
        <v>1451</v>
      </c>
      <c r="C82" s="433">
        <f>SUMIF('ตัดระหว่างกัน 2564'!D:D,B82,'ตัดระหว่างกัน 2564'!L:L)-SUMIF('ตัดระหว่างกัน 2564'!D:D,$B82,'ตัดระหว่างกัน 2564'!K:K)</f>
        <v>0</v>
      </c>
      <c r="D82" s="22" t="s">
        <v>1452</v>
      </c>
      <c r="E82" s="32"/>
    </row>
    <row r="83" spans="1:5" ht="18.75">
      <c r="A83" s="97"/>
      <c r="B83" s="34" t="s">
        <v>143</v>
      </c>
      <c r="C83" s="433">
        <f>SUMIF('ตัดระหว่างกัน 2564'!D:D,B83,'ตัดระหว่างกัน 2564'!L:L)-SUMIF('ตัดระหว่างกัน 2564'!D:D,$B83,'ตัดระหว่างกัน 2564'!K:K)</f>
        <v>0</v>
      </c>
      <c r="D83" s="22" t="s">
        <v>144</v>
      </c>
      <c r="E83" s="32"/>
    </row>
    <row r="84" spans="1:5" ht="36">
      <c r="A84" s="50"/>
      <c r="B84" s="39" t="s">
        <v>1457</v>
      </c>
      <c r="C84" s="433">
        <f>SUMIF('ตัดระหว่างกัน 2564'!D:D,B84,'ตัดระหว่างกัน 2564'!L:L)-SUMIF('ตัดระหว่างกัน 2564'!D:D,$B84,'ตัดระหว่างกัน 2564'!K:K)</f>
        <v>0</v>
      </c>
      <c r="D84" s="22" t="s">
        <v>1458</v>
      </c>
      <c r="E84" s="26"/>
    </row>
    <row r="85" spans="1:5" ht="36">
      <c r="A85" s="50"/>
      <c r="B85" s="39" t="s">
        <v>1459</v>
      </c>
      <c r="C85" s="433">
        <f>SUMIF('ตัดระหว่างกัน 2564'!D:D,B85,'ตัดระหว่างกัน 2564'!L:L)-SUMIF('ตัดระหว่างกัน 2564'!D:D,$B85,'ตัดระหว่างกัน 2564'!K:K)</f>
        <v>0</v>
      </c>
      <c r="D85" s="22" t="s">
        <v>1460</v>
      </c>
      <c r="E85" s="26"/>
    </row>
    <row r="86" spans="1:5" ht="36">
      <c r="A86" s="50"/>
      <c r="B86" s="39" t="s">
        <v>1453</v>
      </c>
      <c r="C86" s="433">
        <f>SUMIF('ตัดระหว่างกัน 2564'!D:D,B86,'ตัดระหว่างกัน 2564'!L:L)-SUMIF('ตัดระหว่างกัน 2564'!D:D,$B86,'ตัดระหว่างกัน 2564'!K:K)</f>
        <v>0</v>
      </c>
      <c r="D86" s="22" t="s">
        <v>1454</v>
      </c>
      <c r="E86" s="26"/>
    </row>
    <row r="87" spans="1:5" ht="36">
      <c r="A87" s="50"/>
      <c r="B87" s="39" t="s">
        <v>1455</v>
      </c>
      <c r="C87" s="433">
        <f>SUMIF('ตัดระหว่างกัน 2564'!D:D,B87,'ตัดระหว่างกัน 2564'!L:L)-SUMIF('ตัดระหว่างกัน 2564'!D:D,$B87,'ตัดระหว่างกัน 2564'!K:K)</f>
        <v>0</v>
      </c>
      <c r="D87" s="22" t="s">
        <v>1456</v>
      </c>
      <c r="E87" s="26"/>
    </row>
    <row r="88" spans="1:5">
      <c r="A88" s="50"/>
      <c r="B88" s="39"/>
      <c r="C88" s="152">
        <f>SUM(C78:C87)</f>
        <v>0</v>
      </c>
      <c r="D88" s="39"/>
      <c r="E88" s="25"/>
    </row>
    <row r="89" spans="1:5">
      <c r="A89" s="94"/>
      <c r="B89" s="39"/>
      <c r="D89" s="39"/>
      <c r="E89" s="25"/>
    </row>
    <row r="90" spans="1:5">
      <c r="A90" s="95" t="s">
        <v>1838</v>
      </c>
      <c r="B90" s="36"/>
    </row>
    <row r="91" spans="1:5" ht="18.75">
      <c r="A91" s="95"/>
      <c r="B91" s="19" t="s">
        <v>148</v>
      </c>
      <c r="C91" s="433">
        <f>SUMIF('ตัดระหว่างกัน 2564'!D:D,B91,'ตัดระหว่างกัน 2564'!L:L)-SUMIF('ตัดระหว่างกัน 2564'!D:D,$B91,'ตัดระหว่างกัน 2564'!K:K)</f>
        <v>0</v>
      </c>
      <c r="D91" s="43" t="s">
        <v>147</v>
      </c>
    </row>
    <row r="92" spans="1:5" ht="18.75">
      <c r="B92" s="19" t="s">
        <v>150</v>
      </c>
      <c r="C92" s="433">
        <f>SUMIF('ตัดระหว่างกัน 2564'!D:D,B92,'ตัดระหว่างกัน 2564'!L:L)-SUMIF('ตัดระหว่างกัน 2564'!D:D,$B92,'ตัดระหว่างกัน 2564'!K:K)</f>
        <v>125.73</v>
      </c>
      <c r="D92" s="43" t="s">
        <v>149</v>
      </c>
    </row>
    <row r="93" spans="1:5" ht="18.75">
      <c r="B93" s="19" t="s">
        <v>1461</v>
      </c>
      <c r="C93" s="433">
        <f>SUMIF('ตัดระหว่างกัน 2564'!D:D,B93,'ตัดระหว่างกัน 2564'!L:L)-SUMIF('ตัดระหว่างกัน 2564'!D:D,$B93,'ตัดระหว่างกัน 2564'!K:K)</f>
        <v>375.12</v>
      </c>
      <c r="D93" s="43" t="s">
        <v>1462</v>
      </c>
    </row>
    <row r="94" spans="1:5" ht="18.75">
      <c r="B94" s="19" t="s">
        <v>1463</v>
      </c>
      <c r="C94" s="433">
        <f>SUMIF('ตัดระหว่างกัน 2564'!D:D,B94,'ตัดระหว่างกัน 2564'!L:L)-SUMIF('ตัดระหว่างกัน 2564'!D:D,$B94,'ตัดระหว่างกัน 2564'!K:K)</f>
        <v>0</v>
      </c>
      <c r="D94" s="43" t="s">
        <v>1464</v>
      </c>
    </row>
    <row r="95" spans="1:5" ht="18.75">
      <c r="A95" s="90"/>
      <c r="B95" s="50" t="s">
        <v>1465</v>
      </c>
      <c r="C95" s="433">
        <f>SUMIF('ตัดระหว่างกัน 2564'!D:D,B95,'ตัดระหว่างกัน 2564'!L:L)-SUMIF('ตัดระหว่างกัน 2564'!D:D,$B95,'ตัดระหว่างกัน 2564'!K:K)</f>
        <v>60</v>
      </c>
      <c r="D95" s="50" t="s">
        <v>1466</v>
      </c>
      <c r="E95" s="16"/>
    </row>
    <row r="96" spans="1:5" ht="18.75">
      <c r="A96" s="94"/>
      <c r="B96" s="33" t="s">
        <v>1467</v>
      </c>
      <c r="C96" s="433">
        <f>SUMIF('ตัดระหว่างกัน 2564'!D:D,B96,'ตัดระหว่างกัน 2564'!L:L)-SUMIF('ตัดระหว่างกัน 2564'!D:D,$B96,'ตัดระหว่างกัน 2564'!K:K)</f>
        <v>15999</v>
      </c>
      <c r="D96" s="37" t="s">
        <v>1468</v>
      </c>
      <c r="E96" s="35"/>
    </row>
    <row r="97" spans="1:5" ht="18.75">
      <c r="A97" s="94"/>
      <c r="B97" s="36" t="s">
        <v>153</v>
      </c>
      <c r="C97" s="433">
        <f>SUMIF('ตัดระหว่างกัน 2564'!D:D,B97,'ตัดระหว่างกัน 2564'!L:L)-SUMIF('ตัดระหว่างกัน 2564'!D:D,$B97,'ตัดระหว่างกัน 2564'!K:K)</f>
        <v>0</v>
      </c>
      <c r="D97" s="37" t="s">
        <v>152</v>
      </c>
      <c r="E97" s="35"/>
    </row>
    <row r="98" spans="1:5" ht="18.75">
      <c r="A98" s="37"/>
      <c r="B98" s="33" t="s">
        <v>155</v>
      </c>
      <c r="C98" s="433">
        <f>SUMIF('ตัดระหว่างกัน 2564'!D:D,B98,'ตัดระหว่างกัน 2564'!L:L)-SUMIF('ตัดระหว่างกัน 2564'!D:D,$B98,'ตัดระหว่างกัน 2564'!K:K)</f>
        <v>0</v>
      </c>
      <c r="D98" s="37" t="s">
        <v>154</v>
      </c>
      <c r="E98" s="32"/>
    </row>
    <row r="99" spans="1:5" ht="18.75">
      <c r="A99" s="37"/>
      <c r="B99" s="33" t="s">
        <v>1469</v>
      </c>
      <c r="C99" s="433">
        <f>SUMIF('ตัดระหว่างกัน 2564'!D:D,B99,'ตัดระหว่างกัน 2564'!L:L)-SUMIF('ตัดระหว่างกัน 2564'!D:D,$B99,'ตัดระหว่างกัน 2564'!K:K)</f>
        <v>0</v>
      </c>
      <c r="D99" s="37" t="s">
        <v>1470</v>
      </c>
      <c r="E99" s="38"/>
    </row>
    <row r="100" spans="1:5" ht="18.75">
      <c r="A100" s="94"/>
      <c r="B100" s="37" t="s">
        <v>1471</v>
      </c>
      <c r="C100" s="433">
        <f>SUMIF('ตัดระหว่างกัน 2564'!D:D,B100,'ตัดระหว่างกัน 2564'!L:L)-SUMIF('ตัดระหว่างกัน 2564'!D:D,$B100,'ตัดระหว่างกัน 2564'!K:K)</f>
        <v>0</v>
      </c>
      <c r="D100" s="37" t="s">
        <v>1472</v>
      </c>
    </row>
    <row r="101" spans="1:5">
      <c r="C101" s="152">
        <f>SUM(C91:C100)</f>
        <v>16559.849999999999</v>
      </c>
    </row>
    <row r="102" spans="1:5">
      <c r="A102" s="95"/>
    </row>
    <row r="103" spans="1:5">
      <c r="A103" s="95" t="s">
        <v>1826</v>
      </c>
    </row>
    <row r="104" spans="1:5" ht="18.75">
      <c r="B104" s="19" t="s">
        <v>158</v>
      </c>
      <c r="C104" s="433">
        <f>SUMIF('ตัดระหว่างกัน 2564'!D:D,B104,'ตัดระหว่างกัน 2564'!L:L)-SUMIF('ตัดระหว่างกัน 2564'!D:D,$B104,'ตัดระหว่างกัน 2564'!K:K)</f>
        <v>0</v>
      </c>
      <c r="D104" s="19" t="s">
        <v>157</v>
      </c>
    </row>
    <row r="105" spans="1:5" ht="18.75">
      <c r="B105" s="19" t="s">
        <v>160</v>
      </c>
      <c r="C105" s="433">
        <f>SUMIF('ตัดระหว่างกัน 2564'!D:D,B105,'ตัดระหว่างกัน 2564'!L:L)-SUMIF('ตัดระหว่างกัน 2564'!D:D,$B105,'ตัดระหว่างกัน 2564'!K:K)</f>
        <v>0</v>
      </c>
      <c r="D105" s="19" t="s">
        <v>159</v>
      </c>
    </row>
    <row r="106" spans="1:5" ht="18.75">
      <c r="B106" s="19" t="s">
        <v>162</v>
      </c>
      <c r="C106" s="433">
        <f>SUMIF('ตัดระหว่างกัน 2564'!D:D,B106,'ตัดระหว่างกัน 2564'!L:L)-SUMIF('ตัดระหว่างกัน 2564'!D:D,$B106,'ตัดระหว่างกัน 2564'!K:K)</f>
        <v>0</v>
      </c>
      <c r="D106" s="19" t="s">
        <v>161</v>
      </c>
    </row>
    <row r="107" spans="1:5" ht="18.75">
      <c r="B107" s="19" t="s">
        <v>164</v>
      </c>
      <c r="C107" s="433">
        <f>SUMIF('ตัดระหว่างกัน 2564'!D:D,B107,'ตัดระหว่างกัน 2564'!L:L)-SUMIF('ตัดระหว่างกัน 2564'!D:D,$B107,'ตัดระหว่างกัน 2564'!K:K)</f>
        <v>0</v>
      </c>
      <c r="D107" s="19" t="s">
        <v>163</v>
      </c>
    </row>
    <row r="108" spans="1:5">
      <c r="C108" s="152">
        <f>SUM(C104:C107)</f>
        <v>0</v>
      </c>
    </row>
    <row r="109" spans="1:5">
      <c r="A109" s="90"/>
    </row>
    <row r="110" spans="1:5">
      <c r="A110" s="94" t="s">
        <v>1827</v>
      </c>
    </row>
    <row r="111" spans="1:5">
      <c r="A111" s="94"/>
      <c r="B111" s="19" t="s">
        <v>166</v>
      </c>
      <c r="C111" s="152">
        <f>SUMIF('ตัดระหว่างกัน 2564'!D:D,B111,'ตัดระหว่างกัน 2564'!L:L)-SUMIF('ตัดระหว่างกัน 2564'!D:D,$B111,'ตัดระหว่างกัน 2564'!K:K)</f>
        <v>0</v>
      </c>
      <c r="D111" s="22" t="s">
        <v>165</v>
      </c>
    </row>
    <row r="112" spans="1:5">
      <c r="A112" s="37"/>
      <c r="B112" s="34"/>
      <c r="D112" s="33"/>
      <c r="E112" s="32"/>
    </row>
    <row r="113" spans="1:8">
      <c r="A113" s="94" t="s">
        <v>1828</v>
      </c>
    </row>
    <row r="114" spans="1:8" ht="18.75">
      <c r="B114" s="19" t="s">
        <v>168</v>
      </c>
      <c r="C114" s="433">
        <f>SUMIF('ตัดระหว่างกัน 2564'!D:D,B114,'ตัดระหว่างกัน 2564'!L:L)-SUMIF('ตัดระหว่างกัน 2564'!D:D,$B114,'ตัดระหว่างกัน 2564'!K:K)</f>
        <v>0</v>
      </c>
      <c r="D114" s="22" t="s">
        <v>169</v>
      </c>
    </row>
    <row r="115" spans="1:8" ht="18.75">
      <c r="B115" s="19" t="s">
        <v>171</v>
      </c>
      <c r="C115" s="433">
        <f>SUMIF('ตัดระหว่างกัน 2564'!D:D,B115,'ตัดระหว่างกัน 2564'!L:L)-SUMIF('ตัดระหว่างกัน 2564'!D:D,$B115,'ตัดระหว่างกัน 2564'!K:K)</f>
        <v>0</v>
      </c>
      <c r="D115" s="22" t="s">
        <v>172</v>
      </c>
    </row>
    <row r="116" spans="1:8">
      <c r="A116" s="90"/>
      <c r="B116" s="18"/>
      <c r="C116" s="152">
        <f>SUM(C114:C115)</f>
        <v>0</v>
      </c>
      <c r="D116" s="17"/>
      <c r="E116" s="16"/>
    </row>
    <row r="117" spans="1:8">
      <c r="A117" s="94"/>
      <c r="B117" s="18"/>
      <c r="D117" s="36"/>
      <c r="E117" s="35"/>
    </row>
    <row r="118" spans="1:8">
      <c r="A118" s="94" t="s">
        <v>1829</v>
      </c>
      <c r="B118" s="18"/>
      <c r="D118" s="36"/>
      <c r="E118" s="35"/>
    </row>
    <row r="119" spans="1:8" ht="18.75">
      <c r="A119" s="37"/>
      <c r="B119" s="34" t="s">
        <v>191</v>
      </c>
      <c r="C119" s="433">
        <f>SUMIF('ตัดระหว่างกัน 2564'!D:D,B119,'ตัดระหว่างกัน 2564'!L:L)-SUMIF('ตัดระหว่างกัน 2564'!D:D,$B119,'ตัดระหว่างกัน 2564'!K:K)</f>
        <v>0</v>
      </c>
      <c r="D119" s="33" t="s">
        <v>190</v>
      </c>
      <c r="E119" s="32"/>
      <c r="F119" s="21" t="s">
        <v>160</v>
      </c>
      <c r="G119" s="445">
        <f>SUMIF('ตัดระหว่างกัน 2564'!D:D,F119,'ตัดระหว่างกัน 2564'!L:L)-SUMIF('ตัดระหว่างกัน 2564'!D:D,$F119,'ตัดระหว่างกัน 2564'!K:K)</f>
        <v>0</v>
      </c>
      <c r="H119" s="21" t="s">
        <v>159</v>
      </c>
    </row>
    <row r="120" spans="1:8" ht="18.75">
      <c r="A120" s="37"/>
      <c r="B120" s="34" t="s">
        <v>193</v>
      </c>
      <c r="C120" s="433">
        <f>SUMIF('ตัดระหว่างกัน 2564'!D:D,B120,'ตัดระหว่างกัน 2564'!L:L)-SUMIF('ตัดระหว่างกัน 2564'!D:D,$B120,'ตัดระหว่างกัน 2564'!K:K)</f>
        <v>0</v>
      </c>
      <c r="D120" s="33" t="s">
        <v>192</v>
      </c>
      <c r="E120" s="32"/>
      <c r="F120" s="21" t="s">
        <v>168</v>
      </c>
      <c r="G120" s="445">
        <f>SUMIF('ตัดระหว่างกัน 2564'!D:D,F120,'ตัดระหว่างกัน 2564'!L:L)-SUMIF('ตัดระหว่างกัน 2564'!D:D,$F120,'ตัดระหว่างกัน 2564'!K:K)</f>
        <v>0</v>
      </c>
      <c r="H120" s="21" t="s">
        <v>169</v>
      </c>
    </row>
    <row r="121" spans="1:8" ht="18.75">
      <c r="A121" s="37"/>
      <c r="B121" s="34" t="s">
        <v>195</v>
      </c>
      <c r="C121" s="433">
        <f>SUMIF('ตัดระหว่างกัน 2564'!D:D,B121,'ตัดระหว่างกัน 2564'!L:L)-SUMIF('ตัดระหว่างกัน 2564'!D:D,$B121,'ตัดระหว่างกัน 2564'!K:K)</f>
        <v>0</v>
      </c>
      <c r="D121" s="33" t="s">
        <v>194</v>
      </c>
      <c r="E121" s="32"/>
      <c r="F121" s="21" t="s">
        <v>199</v>
      </c>
      <c r="G121" s="445">
        <f>SUMIF('ตัดระหว่างกัน 2564'!D:D,F121,'ตัดระหว่างกัน 2564'!L:L)-SUMIF('ตัดระหว่างกัน 2564'!D:D,$F121,'ตัดระหว่างกัน 2564'!K:K)</f>
        <v>0</v>
      </c>
      <c r="H121" s="21" t="s">
        <v>198</v>
      </c>
    </row>
    <row r="122" spans="1:8" ht="18.75">
      <c r="A122" s="37"/>
      <c r="B122" s="34" t="s">
        <v>197</v>
      </c>
      <c r="C122" s="433">
        <f>SUMIF('ตัดระหว่างกัน 2564'!D:D,B122,'ตัดระหว่างกัน 2564'!L:L)-SUMIF('ตัดระหว่างกัน 2564'!D:D,$B122,'ตัดระหว่างกัน 2564'!K:K)</f>
        <v>0</v>
      </c>
      <c r="D122" s="37" t="s">
        <v>196</v>
      </c>
      <c r="E122" s="38"/>
      <c r="G122" s="152">
        <f>SUM(G119:G121)</f>
        <v>0</v>
      </c>
    </row>
    <row r="123" spans="1:8" ht="18.75">
      <c r="A123" s="37"/>
      <c r="B123" s="34" t="s">
        <v>199</v>
      </c>
      <c r="C123" s="433">
        <f>SUMIF('ตัดระหว่างกัน 2564'!D:D,B123,'ตัดระหว่างกัน 2564'!L:L)-SUMIF('ตัดระหว่างกัน 2564'!D:D,$B123,'ตัดระหว่างกัน 2564'!K:K)</f>
        <v>0</v>
      </c>
      <c r="D123" s="33" t="s">
        <v>198</v>
      </c>
      <c r="E123" s="32"/>
    </row>
    <row r="124" spans="1:8">
      <c r="A124" s="37"/>
      <c r="B124" s="34"/>
      <c r="C124" s="152">
        <f>SUM(C119:C123)</f>
        <v>0</v>
      </c>
      <c r="D124" s="33"/>
      <c r="E124" s="32"/>
    </row>
    <row r="125" spans="1:8">
      <c r="A125" s="37"/>
      <c r="B125" s="34"/>
      <c r="D125" s="33"/>
      <c r="E125" s="32"/>
    </row>
    <row r="126" spans="1:8">
      <c r="A126" s="94" t="s">
        <v>1086</v>
      </c>
    </row>
    <row r="127" spans="1:8" ht="18.75">
      <c r="A127" s="37"/>
      <c r="B127" s="19" t="s">
        <v>1473</v>
      </c>
      <c r="C127" s="433">
        <f>SUMIF('ตัดระหว่างกัน 2564'!D:D,B127,'ตัดระหว่างกัน 2564'!L:L)-SUMIF('ตัดระหว่างกัน 2564'!D:D,$B127,'ตัดระหว่างกัน 2564'!K:K)</f>
        <v>0</v>
      </c>
      <c r="D127" s="19" t="s">
        <v>1474</v>
      </c>
      <c r="G127" s="44"/>
    </row>
    <row r="128" spans="1:8" ht="18.75">
      <c r="B128" s="19" t="s">
        <v>1475</v>
      </c>
      <c r="C128" s="433">
        <f>SUMIF('ตัดระหว่างกัน 2564'!D:D,B128,'ตัดระหว่างกัน 2564'!L:L)-SUMIF('ตัดระหว่างกัน 2564'!D:D,$B128,'ตัดระหว่างกัน 2564'!K:K)</f>
        <v>0</v>
      </c>
      <c r="D128" s="19" t="s">
        <v>1476</v>
      </c>
      <c r="G128" s="44"/>
    </row>
    <row r="129" spans="1:7" ht="18.75">
      <c r="A129" s="90"/>
      <c r="B129" s="19" t="s">
        <v>1477</v>
      </c>
      <c r="C129" s="433">
        <f>SUMIF('ตัดระหว่างกัน 2564'!D:D,B129,'ตัดระหว่างกัน 2564'!L:L)-SUMIF('ตัดระหว่างกัน 2564'!D:D,$B129,'ตัดระหว่างกัน 2564'!K:K)</f>
        <v>0</v>
      </c>
      <c r="D129" s="19" t="s">
        <v>1478</v>
      </c>
      <c r="G129" s="44"/>
    </row>
    <row r="130" spans="1:7" ht="18.75">
      <c r="A130" s="94"/>
      <c r="B130" s="19" t="s">
        <v>1479</v>
      </c>
      <c r="C130" s="433">
        <f>SUMIF('ตัดระหว่างกัน 2564'!D:D,B130,'ตัดระหว่างกัน 2564'!L:L)-SUMIF('ตัดระหว่างกัน 2564'!D:D,$B130,'ตัดระหว่างกัน 2564'!K:K)</f>
        <v>0</v>
      </c>
      <c r="D130" s="19" t="s">
        <v>1480</v>
      </c>
      <c r="G130" s="44"/>
    </row>
    <row r="131" spans="1:7" ht="18.75">
      <c r="A131" s="94"/>
      <c r="B131" s="19" t="s">
        <v>1481</v>
      </c>
      <c r="C131" s="433">
        <f>SUMIF('ตัดระหว่างกัน 2564'!D:D,B131,'ตัดระหว่างกัน 2564'!L:L)-SUMIF('ตัดระหว่างกัน 2564'!D:D,$B131,'ตัดระหว่างกัน 2564'!K:K)</f>
        <v>0</v>
      </c>
      <c r="D131" s="19" t="s">
        <v>1482</v>
      </c>
      <c r="G131" s="44"/>
    </row>
    <row r="132" spans="1:7" ht="18.75">
      <c r="A132" s="37"/>
      <c r="B132" s="98" t="s">
        <v>1483</v>
      </c>
      <c r="C132" s="433">
        <f>SUMIF('ตัดระหว่างกัน 2564'!D:D,B132,'ตัดระหว่างกัน 2564'!L:L)-SUMIF('ตัดระหว่างกัน 2564'!D:D,$B132,'ตัดระหว่างกัน 2564'!K:K)</f>
        <v>0</v>
      </c>
      <c r="D132" s="33" t="s">
        <v>1484</v>
      </c>
      <c r="E132" s="32"/>
      <c r="G132" s="44"/>
    </row>
    <row r="133" spans="1:7" ht="18.75">
      <c r="A133" s="94"/>
      <c r="B133" s="19" t="s">
        <v>1485</v>
      </c>
      <c r="C133" s="433">
        <f>SUMIF('ตัดระหว่างกัน 2564'!D:D,B133,'ตัดระหว่างกัน 2564'!L:L)-SUMIF('ตัดระหว่างกัน 2564'!D:D,$B133,'ตัดระหว่างกัน 2564'!K:K)</f>
        <v>0</v>
      </c>
      <c r="D133" s="19" t="s">
        <v>1486</v>
      </c>
      <c r="G133" s="44"/>
    </row>
    <row r="134" spans="1:7" ht="18.75">
      <c r="A134" s="37"/>
      <c r="B134" s="19" t="s">
        <v>1487</v>
      </c>
      <c r="C134" s="433">
        <f>SUMIF('ตัดระหว่างกัน 2564'!D:D,B134,'ตัดระหว่างกัน 2564'!L:L)-SUMIF('ตัดระหว่างกัน 2564'!D:D,$B134,'ตัดระหว่างกัน 2564'!K:K)</f>
        <v>0</v>
      </c>
      <c r="D134" s="19" t="s">
        <v>1488</v>
      </c>
      <c r="G134" s="44"/>
    </row>
    <row r="135" spans="1:7" ht="18.75">
      <c r="A135" s="37"/>
      <c r="C135" s="445">
        <f>SUM(C127:C134)</f>
        <v>0</v>
      </c>
      <c r="G135" s="44"/>
    </row>
    <row r="136" spans="1:7" ht="18.75">
      <c r="A136" s="37"/>
      <c r="B136" s="19" t="s">
        <v>1517</v>
      </c>
      <c r="C136" s="433">
        <f>SUMIF('ตัดระหว่างกัน 2564'!D:D,B136,'ตัดระหว่างกัน 2564'!L:L)-SUMIF('ตัดระหว่างกัน 2564'!D:D,$B136,'ตัดระหว่างกัน 2564'!K:K)</f>
        <v>0</v>
      </c>
      <c r="D136" s="19" t="s">
        <v>1518</v>
      </c>
      <c r="G136" s="44"/>
    </row>
    <row r="137" spans="1:7" ht="18.75">
      <c r="A137" s="37"/>
      <c r="B137" s="19" t="s">
        <v>1519</v>
      </c>
      <c r="C137" s="433">
        <f>SUMIF('ตัดระหว่างกัน 2564'!D:D,B137,'ตัดระหว่างกัน 2564'!L:L)-SUMIF('ตัดระหว่างกัน 2564'!D:D,$B137,'ตัดระหว่างกัน 2564'!K:K)</f>
        <v>0</v>
      </c>
      <c r="D137" s="19" t="s">
        <v>1520</v>
      </c>
      <c r="G137" s="44"/>
    </row>
    <row r="138" spans="1:7" ht="18.75">
      <c r="A138" s="37"/>
      <c r="B138" s="19" t="s">
        <v>1521</v>
      </c>
      <c r="C138" s="433">
        <f>SUMIF('ตัดระหว่างกัน 2564'!D:D,B138,'ตัดระหว่างกัน 2564'!L:L)-SUMIF('ตัดระหว่างกัน 2564'!D:D,$B138,'ตัดระหว่างกัน 2564'!K:K)</f>
        <v>0</v>
      </c>
      <c r="D138" s="19" t="s">
        <v>1522</v>
      </c>
      <c r="G138" s="44"/>
    </row>
    <row r="139" spans="1:7" ht="18.75">
      <c r="A139" s="37"/>
      <c r="B139" s="19" t="s">
        <v>1523</v>
      </c>
      <c r="C139" s="433">
        <f>SUMIF('ตัดระหว่างกัน 2564'!D:D,B139,'ตัดระหว่างกัน 2564'!L:L)-SUMIF('ตัดระหว่างกัน 2564'!D:D,$B139,'ตัดระหว่างกัน 2564'!K:K)</f>
        <v>0</v>
      </c>
      <c r="D139" s="19" t="s">
        <v>1524</v>
      </c>
      <c r="G139" s="44"/>
    </row>
    <row r="140" spans="1:7" ht="18.75">
      <c r="A140" s="37"/>
      <c r="B140" s="19" t="s">
        <v>1525</v>
      </c>
      <c r="C140" s="433">
        <f>SUMIF('ตัดระหว่างกัน 2564'!D:D,B140,'ตัดระหว่างกัน 2564'!L:L)-SUMIF('ตัดระหว่างกัน 2564'!D:D,$B140,'ตัดระหว่างกัน 2564'!K:K)</f>
        <v>0</v>
      </c>
      <c r="D140" s="19" t="s">
        <v>1526</v>
      </c>
      <c r="G140" s="44"/>
    </row>
    <row r="141" spans="1:7" ht="18.75">
      <c r="A141" s="37"/>
      <c r="B141" s="19" t="s">
        <v>1527</v>
      </c>
      <c r="C141" s="433">
        <f>SUMIF('ตัดระหว่างกัน 2564'!D:D,B141,'ตัดระหว่างกัน 2564'!L:L)-SUMIF('ตัดระหว่างกัน 2564'!D:D,$B141,'ตัดระหว่างกัน 2564'!K:K)</f>
        <v>0</v>
      </c>
      <c r="D141" s="19" t="s">
        <v>1528</v>
      </c>
      <c r="G141" s="44"/>
    </row>
    <row r="142" spans="1:7" ht="18.75">
      <c r="A142" s="37"/>
      <c r="B142" s="19" t="s">
        <v>1529</v>
      </c>
      <c r="C142" s="433">
        <f>SUMIF('ตัดระหว่างกัน 2564'!D:D,B142,'ตัดระหว่างกัน 2564'!L:L)-SUMIF('ตัดระหว่างกัน 2564'!D:D,$B142,'ตัดระหว่างกัน 2564'!K:K)</f>
        <v>0</v>
      </c>
      <c r="D142" s="19" t="s">
        <v>1530</v>
      </c>
      <c r="G142" s="44"/>
    </row>
    <row r="143" spans="1:7" ht="18.75">
      <c r="A143" s="37"/>
      <c r="B143" s="19" t="s">
        <v>1531</v>
      </c>
      <c r="C143" s="433">
        <f>SUMIF('ตัดระหว่างกัน 2564'!D:D,B143,'ตัดระหว่างกัน 2564'!L:L)-SUMIF('ตัดระหว่างกัน 2564'!D:D,$B143,'ตัดระหว่างกัน 2564'!K:K)</f>
        <v>0</v>
      </c>
      <c r="D143" s="19" t="s">
        <v>1532</v>
      </c>
      <c r="G143" s="44"/>
    </row>
    <row r="144" spans="1:7">
      <c r="C144" s="152">
        <f>SUM(C136:C143)</f>
        <v>0</v>
      </c>
      <c r="G144" s="44"/>
    </row>
    <row r="145" spans="1:8">
      <c r="A145" s="90"/>
      <c r="C145" s="44">
        <f>C135+C144</f>
        <v>0</v>
      </c>
    </row>
    <row r="146" spans="1:8">
      <c r="A146" s="94" t="s">
        <v>1856</v>
      </c>
    </row>
    <row r="147" spans="1:8" ht="18.75">
      <c r="A147" s="94"/>
      <c r="B147" s="19" t="s">
        <v>213</v>
      </c>
      <c r="C147" s="433">
        <f>SUMIF('ตัดระหว่างกัน 2564'!D:D,B147,'ตัดระหว่างกัน 2564'!L:L)-SUMIF('ตัดระหว่างกัน 2564'!D:D,$B147,'ตัดระหว่างกัน 2564'!K:K)</f>
        <v>0</v>
      </c>
      <c r="D147" s="22" t="s">
        <v>212</v>
      </c>
      <c r="G147" s="44"/>
    </row>
    <row r="148" spans="1:8" ht="36">
      <c r="A148" s="37"/>
      <c r="B148" s="99" t="s">
        <v>1555</v>
      </c>
      <c r="C148" s="433">
        <f>SUMIF('ตัดระหว่างกัน 2564'!D:D,B148,'ตัดระหว่างกัน 2564'!L:L)-SUMIF('ตัดระหว่างกัน 2564'!D:D,$B148,'ตัดระหว่างกัน 2564'!K:K)</f>
        <v>0</v>
      </c>
      <c r="D148" s="100" t="s">
        <v>1556</v>
      </c>
      <c r="E148" s="32"/>
      <c r="F148" s="21" t="s">
        <v>1555</v>
      </c>
      <c r="G148" s="445">
        <f>SUMIF('ตัดระหว่างกัน 2564'!D:D,F148,'ตัดระหว่างกัน 2564'!L:L)-SUMIF('ตัดระหว่างกัน 2564'!D:D,$F148,'ตัดระหว่างกัน 2564'!K:K)</f>
        <v>0</v>
      </c>
      <c r="H148" s="21" t="s">
        <v>1556</v>
      </c>
    </row>
    <row r="149" spans="1:8" ht="18.75">
      <c r="A149" s="37"/>
      <c r="B149" s="34" t="s">
        <v>1557</v>
      </c>
      <c r="C149" s="433">
        <f>SUMIF('ตัดระหว่างกัน 2564'!D:D,B149,'ตัดระหว่างกัน 2564'!L:L)-SUMIF('ตัดระหว่างกัน 2564'!D:D,$B149,'ตัดระหว่างกัน 2564'!K:K)</f>
        <v>0</v>
      </c>
      <c r="D149" s="22" t="s">
        <v>1558</v>
      </c>
      <c r="E149" s="32"/>
      <c r="F149" s="21" t="s">
        <v>1557</v>
      </c>
      <c r="G149" s="445">
        <f>SUMIF('ตัดระหว่างกัน 2564'!D:D,F149,'ตัดระหว่างกัน 2564'!L:L)-SUMIF('ตัดระหว่างกัน 2564'!D:D,$F149,'ตัดระหว่างกัน 2564'!K:K)</f>
        <v>0</v>
      </c>
      <c r="H149" s="21" t="s">
        <v>1558</v>
      </c>
    </row>
    <row r="150" spans="1:8" ht="18.75">
      <c r="A150" s="37"/>
      <c r="B150" s="34" t="s">
        <v>1033</v>
      </c>
      <c r="C150" s="433">
        <f>SUMIF('ตัดระหว่างกัน 2564'!D:D,B150,'ตัดระหว่างกัน 2564'!L:L)-SUMIF('ตัดระหว่างกัน 2564'!D:D,$B150,'ตัดระหว่างกัน 2564'!K:K)</f>
        <v>0</v>
      </c>
      <c r="D150" s="22" t="s">
        <v>945</v>
      </c>
      <c r="E150" s="32"/>
      <c r="F150" s="21" t="s">
        <v>1033</v>
      </c>
      <c r="G150" s="445">
        <f>SUMIF('ตัดระหว่างกัน 2564'!D:D,F150,'ตัดระหว่างกัน 2564'!L:L)-SUMIF('ตัดระหว่างกัน 2564'!D:D,$F150,'ตัดระหว่างกัน 2564'!K:K)</f>
        <v>0</v>
      </c>
      <c r="H150" s="21" t="s">
        <v>945</v>
      </c>
    </row>
    <row r="151" spans="1:8">
      <c r="A151" s="37"/>
      <c r="B151" s="34"/>
      <c r="C151" s="152">
        <f>SUM(C147:C150)</f>
        <v>0</v>
      </c>
      <c r="D151" s="33"/>
      <c r="E151" s="32"/>
      <c r="G151" s="152">
        <f>SUM(G147:G150)</f>
        <v>0</v>
      </c>
    </row>
    <row r="152" spans="1:8">
      <c r="A152" s="37"/>
      <c r="B152" s="34"/>
      <c r="D152" s="33"/>
      <c r="E152" s="32"/>
      <c r="G152" s="44"/>
    </row>
    <row r="153" spans="1:8">
      <c r="A153" s="94" t="s">
        <v>1830</v>
      </c>
      <c r="B153" s="101"/>
      <c r="C153" s="102"/>
      <c r="D153" s="22"/>
      <c r="E153" s="32"/>
    </row>
    <row r="154" spans="1:8" ht="18.75">
      <c r="A154" s="94"/>
      <c r="B154" s="19" t="s">
        <v>216</v>
      </c>
      <c r="C154" s="433">
        <f>SUMIF('ตัดระหว่างกัน 2564'!D:D,B154,'ตัดระหว่างกัน 2564'!L:L)-SUMIF('ตัดระหว่างกัน 2564'!D:D,$B154,'ตัดระหว่างกัน 2564'!K:K)</f>
        <v>0</v>
      </c>
      <c r="D154" s="22" t="s">
        <v>217</v>
      </c>
    </row>
    <row r="155" spans="1:8" ht="18.75">
      <c r="A155" s="37"/>
      <c r="B155" s="19" t="s">
        <v>218</v>
      </c>
      <c r="C155" s="433">
        <f>SUMIF('ตัดระหว่างกัน 2564'!D:D,B155,'ตัดระหว่างกัน 2564'!L:L)-SUMIF('ตัดระหว่างกัน 2564'!D:D,$B155,'ตัดระหว่างกัน 2564'!K:K)</f>
        <v>0</v>
      </c>
      <c r="D155" s="22" t="s">
        <v>219</v>
      </c>
    </row>
    <row r="156" spans="1:8" ht="18.75">
      <c r="B156" s="19" t="s">
        <v>220</v>
      </c>
      <c r="C156" s="433">
        <f>SUMIF('ตัดระหว่างกัน 2564'!D:D,B156,'ตัดระหว่างกัน 2564'!L:L)-SUMIF('ตัดระหว่างกัน 2564'!D:D,$B156,'ตัดระหว่างกัน 2564'!K:K)</f>
        <v>39291</v>
      </c>
      <c r="D156" s="22" t="s">
        <v>221</v>
      </c>
    </row>
    <row r="157" spans="1:8" ht="18.75">
      <c r="A157" s="90"/>
      <c r="B157" s="19" t="s">
        <v>222</v>
      </c>
      <c r="C157" s="433">
        <f>SUMIF('ตัดระหว่างกัน 2564'!D:D,B157,'ตัดระหว่างกัน 2564'!L:L)-SUMIF('ตัดระหว่างกัน 2564'!D:D,$B157,'ตัดระหว่างกัน 2564'!K:K)</f>
        <v>72822.95</v>
      </c>
      <c r="D157" s="22" t="s">
        <v>223</v>
      </c>
    </row>
    <row r="158" spans="1:8" ht="18.75">
      <c r="A158" s="94"/>
      <c r="B158" s="19" t="s">
        <v>224</v>
      </c>
      <c r="C158" s="433">
        <f>SUMIF('ตัดระหว่างกัน 2564'!D:D,B158,'ตัดระหว่างกัน 2564'!L:L)-SUMIF('ตัดระหว่างกัน 2564'!D:D,$B158,'ตัดระหว่างกัน 2564'!K:K)</f>
        <v>0</v>
      </c>
      <c r="D158" s="22" t="s">
        <v>225</v>
      </c>
    </row>
    <row r="159" spans="1:8" ht="18.75">
      <c r="A159" s="94"/>
      <c r="B159" s="19" t="s">
        <v>226</v>
      </c>
      <c r="C159" s="433">
        <f>SUMIF('ตัดระหว่างกัน 2564'!D:D,B159,'ตัดระหว่างกัน 2564'!L:L)-SUMIF('ตัดระหว่างกัน 2564'!D:D,$B159,'ตัดระหว่างกัน 2564'!K:K)</f>
        <v>0</v>
      </c>
      <c r="D159" s="22" t="s">
        <v>227</v>
      </c>
    </row>
    <row r="160" spans="1:8" ht="18.75">
      <c r="A160" s="37"/>
      <c r="B160" s="19" t="s">
        <v>228</v>
      </c>
      <c r="C160" s="433">
        <f>SUMIF('ตัดระหว่างกัน 2564'!D:D,B160,'ตัดระหว่างกัน 2564'!L:L)-SUMIF('ตัดระหว่างกัน 2564'!D:D,$B160,'ตัดระหว่างกัน 2564'!K:K)</f>
        <v>0</v>
      </c>
      <c r="D160" s="22" t="s">
        <v>229</v>
      </c>
    </row>
    <row r="161" spans="1:5" ht="18.75">
      <c r="A161" s="37"/>
      <c r="B161" s="19" t="s">
        <v>230</v>
      </c>
      <c r="C161" s="433">
        <f>SUMIF('ตัดระหว่างกัน 2564'!D:D,B161,'ตัดระหว่างกัน 2564'!L:L)-SUMIF('ตัดระหว่างกัน 2564'!D:D,$B161,'ตัดระหว่างกัน 2564'!K:K)</f>
        <v>0</v>
      </c>
      <c r="D161" s="22" t="s">
        <v>231</v>
      </c>
    </row>
    <row r="162" spans="1:5" ht="18.75">
      <c r="A162" s="50"/>
      <c r="B162" s="34" t="s">
        <v>232</v>
      </c>
      <c r="C162" s="433">
        <f>SUMIF('ตัดระหว่างกัน 2564'!D:D,B162,'ตัดระหว่างกัน 2564'!L:L)-SUMIF('ตัดระหว่างกัน 2564'!D:D,$B162,'ตัดระหว่างกัน 2564'!K:K)</f>
        <v>0</v>
      </c>
      <c r="D162" s="22" t="s">
        <v>233</v>
      </c>
    </row>
    <row r="163" spans="1:5" ht="36">
      <c r="A163" s="50"/>
      <c r="B163" s="99" t="s">
        <v>234</v>
      </c>
      <c r="C163" s="433">
        <f>SUMIF('ตัดระหว่างกัน 2564'!D:D,B163,'ตัดระหว่างกัน 2564'!L:L)-SUMIF('ตัดระหว่างกัน 2564'!D:D,$B163,'ตัดระหว่างกัน 2564'!K:K)</f>
        <v>0</v>
      </c>
      <c r="D163" s="22" t="s">
        <v>235</v>
      </c>
      <c r="E163" s="23"/>
    </row>
    <row r="164" spans="1:5" ht="36">
      <c r="A164" s="501"/>
      <c r="B164" s="99" t="s">
        <v>237</v>
      </c>
      <c r="C164" s="433">
        <f>SUMIF('ตัดระหว่างกัน 2564'!D:D,B164,'ตัดระหว่างกัน 2564'!L:L)-SUMIF('ตัดระหว่างกัน 2564'!D:D,$B164,'ตัดระหว่างกัน 2564'!K:K)</f>
        <v>0</v>
      </c>
      <c r="D164" s="22" t="s">
        <v>238</v>
      </c>
      <c r="E164" s="23"/>
    </row>
    <row r="165" spans="1:5" ht="18.75">
      <c r="A165" s="501"/>
      <c r="B165" s="34" t="s">
        <v>239</v>
      </c>
      <c r="C165" s="433">
        <f>SUMIF('ตัดระหว่างกัน 2564'!D:D,B165,'ตัดระหว่างกัน 2564'!L:L)-SUMIF('ตัดระหว่างกัน 2564'!D:D,$B165,'ตัดระหว่างกัน 2564'!K:K)</f>
        <v>6882.66</v>
      </c>
      <c r="D165" s="22" t="s">
        <v>240</v>
      </c>
    </row>
    <row r="166" spans="1:5" ht="18.75">
      <c r="B166" s="19" t="s">
        <v>242</v>
      </c>
      <c r="C166" s="433">
        <f>SUMIF('ตัดระหว่างกัน 2564'!D:D,B166,'ตัดระหว่างกัน 2564'!L:L)-SUMIF('ตัดระหว่างกัน 2564'!D:D,$B166,'ตัดระหว่างกัน 2564'!K:K)</f>
        <v>0</v>
      </c>
      <c r="D166" s="22" t="s">
        <v>243</v>
      </c>
    </row>
    <row r="167" spans="1:5" ht="18.75">
      <c r="A167" s="90"/>
      <c r="B167" s="18" t="s">
        <v>244</v>
      </c>
      <c r="C167" s="433">
        <f>SUMIF('ตัดระหว่างกัน 2564'!D:D,B167,'ตัดระหว่างกัน 2564'!L:L)-SUMIF('ตัดระหว่างกัน 2564'!D:D,$B167,'ตัดระหว่างกัน 2564'!K:K)</f>
        <v>0</v>
      </c>
      <c r="D167" s="22" t="s">
        <v>245</v>
      </c>
      <c r="E167" s="16"/>
    </row>
    <row r="168" spans="1:5" ht="18.75">
      <c r="A168" s="94"/>
      <c r="B168" s="18" t="s">
        <v>246</v>
      </c>
      <c r="C168" s="433">
        <f>SUMIF('ตัดระหว่างกัน 2564'!D:D,B168,'ตัดระหว่างกัน 2564'!L:L)-SUMIF('ตัดระหว่างกัน 2564'!D:D,$B168,'ตัดระหว่างกัน 2564'!K:K)</f>
        <v>1309.5</v>
      </c>
      <c r="D168" s="22" t="s">
        <v>247</v>
      </c>
      <c r="E168" s="35"/>
    </row>
    <row r="169" spans="1:5" ht="18.75">
      <c r="A169" s="94"/>
      <c r="B169" s="18" t="s">
        <v>248</v>
      </c>
      <c r="C169" s="433">
        <f>SUMIF('ตัดระหว่างกัน 2564'!D:D,B169,'ตัดระหว่างกัน 2564'!L:L)-SUMIF('ตัดระหว่างกัน 2564'!D:D,$B169,'ตัดระหว่างกัน 2564'!K:K)</f>
        <v>1720</v>
      </c>
      <c r="D169" s="22" t="s">
        <v>249</v>
      </c>
      <c r="E169" s="35"/>
    </row>
    <row r="170" spans="1:5" ht="18.75">
      <c r="A170" s="37"/>
      <c r="B170" s="103" t="s">
        <v>250</v>
      </c>
      <c r="C170" s="433">
        <f>SUMIF('ตัดระหว่างกัน 2564'!D:D,B170,'ตัดระหว่างกัน 2564'!L:L)-SUMIF('ตัดระหว่างกัน 2564'!D:D,$B170,'ตัดระหว่างกัน 2564'!K:K)</f>
        <v>682</v>
      </c>
      <c r="D170" s="22" t="s">
        <v>251</v>
      </c>
      <c r="E170" s="51"/>
    </row>
    <row r="171" spans="1:5" ht="36">
      <c r="A171" s="50"/>
      <c r="B171" s="39" t="s">
        <v>252</v>
      </c>
      <c r="C171" s="433">
        <f>SUMIF('ตัดระหว่างกัน 2564'!D:D,B171,'ตัดระหว่างกัน 2564'!L:L)-SUMIF('ตัดระหว่างกัน 2564'!D:D,$B171,'ตัดระหว่างกัน 2564'!K:K)</f>
        <v>0</v>
      </c>
      <c r="D171" s="22" t="s">
        <v>253</v>
      </c>
      <c r="E171" s="26"/>
    </row>
    <row r="172" spans="1:5" ht="36">
      <c r="A172" s="50"/>
      <c r="B172" s="39" t="s">
        <v>254</v>
      </c>
      <c r="C172" s="433">
        <f>SUMIF('ตัดระหว่างกัน 2564'!D:D,B172,'ตัดระหว่างกัน 2564'!L:L)-SUMIF('ตัดระหว่างกัน 2564'!D:D,$B172,'ตัดระหว่างกัน 2564'!K:K)</f>
        <v>0</v>
      </c>
      <c r="D172" s="22" t="s">
        <v>255</v>
      </c>
      <c r="E172" s="26"/>
    </row>
    <row r="173" spans="1:5" ht="18.75">
      <c r="A173" s="37"/>
      <c r="B173" s="103" t="s">
        <v>256</v>
      </c>
      <c r="C173" s="433">
        <f>SUMIF('ตัดระหว่างกัน 2564'!D:D,B173,'ตัดระหว่างกัน 2564'!L:L)-SUMIF('ตัดระหว่างกัน 2564'!D:D,$B173,'ตัดระหว่างกัน 2564'!K:K)</f>
        <v>0</v>
      </c>
      <c r="D173" s="22" t="s">
        <v>257</v>
      </c>
      <c r="E173" s="26"/>
    </row>
    <row r="174" spans="1:5" ht="36">
      <c r="A174" s="50"/>
      <c r="B174" s="39" t="s">
        <v>258</v>
      </c>
      <c r="C174" s="433">
        <f>SUMIF('ตัดระหว่างกัน 2564'!D:D,B174,'ตัดระหว่างกัน 2564'!L:L)-SUMIF('ตัดระหว่างกัน 2564'!D:D,$B174,'ตัดระหว่างกัน 2564'!K:K)</f>
        <v>0</v>
      </c>
      <c r="D174" s="22" t="s">
        <v>259</v>
      </c>
      <c r="E174" s="30"/>
    </row>
    <row r="175" spans="1:5" ht="36">
      <c r="A175" s="50"/>
      <c r="B175" s="39" t="s">
        <v>260</v>
      </c>
      <c r="C175" s="433">
        <f>SUMIF('ตัดระหว่างกัน 2564'!D:D,B175,'ตัดระหว่างกัน 2564'!L:L)-SUMIF('ตัดระหว่างกัน 2564'!D:D,$B175,'ตัดระหว่างกัน 2564'!K:K)</f>
        <v>0</v>
      </c>
      <c r="D175" s="22" t="s">
        <v>261</v>
      </c>
      <c r="E175" s="30"/>
    </row>
    <row r="176" spans="1:5" ht="36">
      <c r="A176" s="50"/>
      <c r="B176" s="39" t="s">
        <v>262</v>
      </c>
      <c r="C176" s="433">
        <f>SUMIF('ตัดระหว่างกัน 2564'!D:D,B176,'ตัดระหว่างกัน 2564'!L:L)-SUMIF('ตัดระหว่างกัน 2564'!D:D,$B176,'ตัดระหว่างกัน 2564'!K:K)</f>
        <v>0</v>
      </c>
      <c r="D176" s="22" t="s">
        <v>263</v>
      </c>
      <c r="E176" s="30"/>
    </row>
    <row r="177" spans="1:5" ht="18.75">
      <c r="A177" s="94"/>
      <c r="B177" s="19" t="s">
        <v>264</v>
      </c>
      <c r="C177" s="433">
        <f>SUMIF('ตัดระหว่างกัน 2564'!D:D,B177,'ตัดระหว่างกัน 2564'!L:L)-SUMIF('ตัดระหว่างกัน 2564'!D:D,$B177,'ตัดระหว่างกัน 2564'!K:K)</f>
        <v>0</v>
      </c>
      <c r="D177" s="22" t="s">
        <v>265</v>
      </c>
    </row>
    <row r="178" spans="1:5" ht="18.75">
      <c r="B178" s="19" t="s">
        <v>266</v>
      </c>
      <c r="C178" s="433">
        <f>SUMIF('ตัดระหว่างกัน 2564'!D:D,B178,'ตัดระหว่างกัน 2564'!L:L)-SUMIF('ตัดระหว่างกัน 2564'!D:D,$B178,'ตัดระหว่างกัน 2564'!K:K)</f>
        <v>0</v>
      </c>
      <c r="D178" s="22" t="s">
        <v>267</v>
      </c>
    </row>
    <row r="179" spans="1:5" ht="18.75">
      <c r="B179" s="19" t="s">
        <v>268</v>
      </c>
      <c r="C179" s="433">
        <f>SUMIF('ตัดระหว่างกัน 2564'!D:D,B179,'ตัดระหว่างกัน 2564'!L:L)-SUMIF('ตัดระหว่างกัน 2564'!D:D,$B179,'ตัดระหว่างกัน 2564'!K:K)</f>
        <v>0</v>
      </c>
      <c r="D179" s="22" t="s">
        <v>269</v>
      </c>
    </row>
    <row r="180" spans="1:5" ht="18.75">
      <c r="A180" s="90"/>
      <c r="B180" s="18" t="s">
        <v>270</v>
      </c>
      <c r="C180" s="433">
        <f>SUMIF('ตัดระหว่างกัน 2564'!D:D,B180,'ตัดระหว่างกัน 2564'!L:L)-SUMIF('ตัดระหว่างกัน 2564'!D:D,$B180,'ตัดระหว่างกัน 2564'!K:K)</f>
        <v>0</v>
      </c>
      <c r="D180" s="22" t="s">
        <v>271</v>
      </c>
      <c r="E180" s="16"/>
    </row>
    <row r="181" spans="1:5" ht="18.75">
      <c r="A181" s="94"/>
      <c r="B181" s="18" t="s">
        <v>272</v>
      </c>
      <c r="C181" s="433">
        <f>SUMIF('ตัดระหว่างกัน 2564'!D:D,B181,'ตัดระหว่างกัน 2564'!L:L)-SUMIF('ตัดระหว่างกัน 2564'!D:D,$B181,'ตัดระหว่างกัน 2564'!K:K)</f>
        <v>0</v>
      </c>
      <c r="D181" s="22" t="s">
        <v>273</v>
      </c>
      <c r="E181" s="35"/>
    </row>
    <row r="182" spans="1:5" ht="18.75">
      <c r="A182" s="94"/>
      <c r="B182" s="18" t="s">
        <v>274</v>
      </c>
      <c r="C182" s="433">
        <f>SUMIF('ตัดระหว่างกัน 2564'!D:D,B182,'ตัดระหว่างกัน 2564'!L:L)-SUMIF('ตัดระหว่างกัน 2564'!D:D,$B182,'ตัดระหว่างกัน 2564'!K:K)</f>
        <v>0</v>
      </c>
      <c r="D182" s="22" t="s">
        <v>275</v>
      </c>
      <c r="E182" s="35"/>
    </row>
    <row r="183" spans="1:5" ht="36">
      <c r="A183" s="90"/>
      <c r="B183" s="99" t="s">
        <v>276</v>
      </c>
      <c r="C183" s="433">
        <f>SUMIF('ตัดระหว่างกัน 2564'!D:D,B183,'ตัดระหว่างกัน 2564'!L:L)-SUMIF('ตัดระหว่างกัน 2564'!D:D,$B183,'ตัดระหว่างกัน 2564'!K:K)</f>
        <v>0</v>
      </c>
      <c r="D183" s="22" t="s">
        <v>277</v>
      </c>
      <c r="E183" s="23"/>
    </row>
    <row r="184" spans="1:5" ht="36">
      <c r="A184" s="90"/>
      <c r="B184" s="99" t="s">
        <v>278</v>
      </c>
      <c r="C184" s="433">
        <f>SUMIF('ตัดระหว่างกัน 2564'!D:D,B184,'ตัดระหว่างกัน 2564'!L:L)-SUMIF('ตัดระหว่างกัน 2564'!D:D,$B184,'ตัดระหว่างกัน 2564'!K:K)</f>
        <v>0</v>
      </c>
      <c r="D184" s="22" t="s">
        <v>279</v>
      </c>
      <c r="E184" s="23"/>
    </row>
    <row r="185" spans="1:5" ht="36">
      <c r="A185" s="50"/>
      <c r="B185" s="39" t="s">
        <v>280</v>
      </c>
      <c r="C185" s="433">
        <f>SUMIF('ตัดระหว่างกัน 2564'!D:D,B185,'ตัดระหว่างกัน 2564'!L:L)-SUMIF('ตัดระหว่างกัน 2564'!D:D,$B185,'ตัดระหว่างกัน 2564'!K:K)</f>
        <v>0</v>
      </c>
      <c r="D185" s="22" t="s">
        <v>281</v>
      </c>
      <c r="E185" s="26"/>
    </row>
    <row r="186" spans="1:5" ht="36">
      <c r="A186" s="50"/>
      <c r="B186" s="39" t="s">
        <v>282</v>
      </c>
      <c r="C186" s="433">
        <f>SUMIF('ตัดระหว่างกัน 2564'!D:D,B186,'ตัดระหว่างกัน 2564'!L:L)-SUMIF('ตัดระหว่างกัน 2564'!D:D,$B186,'ตัดระหว่างกัน 2564'!K:K)</f>
        <v>0</v>
      </c>
      <c r="D186" s="22" t="s">
        <v>283</v>
      </c>
      <c r="E186" s="26"/>
    </row>
    <row r="187" spans="1:5" ht="36">
      <c r="A187" s="50"/>
      <c r="B187" s="39" t="s">
        <v>284</v>
      </c>
      <c r="C187" s="433">
        <f>SUMIF('ตัดระหว่างกัน 2564'!D:D,B187,'ตัดระหว่างกัน 2564'!L:L)-SUMIF('ตัดระหว่างกัน 2564'!D:D,$B187,'ตัดระหว่างกัน 2564'!K:K)</f>
        <v>0</v>
      </c>
      <c r="D187" s="22" t="s">
        <v>285</v>
      </c>
      <c r="E187" s="26"/>
    </row>
    <row r="188" spans="1:5" ht="36">
      <c r="A188" s="50"/>
      <c r="B188" s="39" t="s">
        <v>286</v>
      </c>
      <c r="C188" s="433">
        <f>SUMIF('ตัดระหว่างกัน 2564'!D:D,B188,'ตัดระหว่างกัน 2564'!L:L)-SUMIF('ตัดระหว่างกัน 2564'!D:D,$B188,'ตัดระหว่างกัน 2564'!K:K)</f>
        <v>0</v>
      </c>
      <c r="D188" s="22" t="s">
        <v>287</v>
      </c>
      <c r="E188" s="26"/>
    </row>
    <row r="189" spans="1:5" ht="36">
      <c r="A189" s="50"/>
      <c r="B189" s="39" t="s">
        <v>288</v>
      </c>
      <c r="C189" s="433">
        <f>SUMIF('ตัดระหว่างกัน 2564'!D:D,B189,'ตัดระหว่างกัน 2564'!L:L)-SUMIF('ตัดระหว่างกัน 2564'!D:D,$B189,'ตัดระหว่างกัน 2564'!K:K)</f>
        <v>0</v>
      </c>
      <c r="D189" s="22" t="s">
        <v>289</v>
      </c>
      <c r="E189" s="26"/>
    </row>
    <row r="190" spans="1:5" ht="36">
      <c r="A190" s="50"/>
      <c r="B190" s="39" t="s">
        <v>290</v>
      </c>
      <c r="C190" s="433">
        <f>SUMIF('ตัดระหว่างกัน 2564'!D:D,B190,'ตัดระหว่างกัน 2564'!L:L)-SUMIF('ตัดระหว่างกัน 2564'!D:D,$B190,'ตัดระหว่างกัน 2564'!K:K)</f>
        <v>0</v>
      </c>
      <c r="D190" s="22" t="s">
        <v>291</v>
      </c>
      <c r="E190" s="26"/>
    </row>
    <row r="191" spans="1:5" ht="36">
      <c r="A191" s="50"/>
      <c r="B191" s="39" t="s">
        <v>292</v>
      </c>
      <c r="C191" s="433">
        <f>SUMIF('ตัดระหว่างกัน 2564'!D:D,B191,'ตัดระหว่างกัน 2564'!L:L)-SUMIF('ตัดระหว่างกัน 2564'!D:D,$B191,'ตัดระหว่างกัน 2564'!K:K)</f>
        <v>0</v>
      </c>
      <c r="D191" s="22" t="s">
        <v>293</v>
      </c>
      <c r="E191" s="26"/>
    </row>
    <row r="192" spans="1:5" ht="36">
      <c r="A192" s="50"/>
      <c r="B192" s="39" t="s">
        <v>294</v>
      </c>
      <c r="C192" s="433">
        <f>SUMIF('ตัดระหว่างกัน 2564'!D:D,B192,'ตัดระหว่างกัน 2564'!L:L)-SUMIF('ตัดระหว่างกัน 2564'!D:D,$B192,'ตัดระหว่างกัน 2564'!K:K)</f>
        <v>1310</v>
      </c>
      <c r="D192" s="22" t="s">
        <v>295</v>
      </c>
      <c r="E192" s="26"/>
    </row>
    <row r="193" spans="1:5" ht="36">
      <c r="A193" s="50"/>
      <c r="B193" s="39" t="s">
        <v>296</v>
      </c>
      <c r="C193" s="433">
        <f>SUMIF('ตัดระหว่างกัน 2564'!D:D,B193,'ตัดระหว่างกัน 2564'!L:L)-SUMIF('ตัดระหว่างกัน 2564'!D:D,$B193,'ตัดระหว่างกัน 2564'!K:K)</f>
        <v>0</v>
      </c>
      <c r="D193" s="22" t="s">
        <v>297</v>
      </c>
      <c r="E193" s="26"/>
    </row>
    <row r="194" spans="1:5" ht="36">
      <c r="A194" s="50"/>
      <c r="B194" s="39" t="s">
        <v>298</v>
      </c>
      <c r="C194" s="433">
        <f>SUMIF('ตัดระหว่างกัน 2564'!D:D,B194,'ตัดระหว่างกัน 2564'!L:L)-SUMIF('ตัดระหว่างกัน 2564'!D:D,$B194,'ตัดระหว่างกัน 2564'!K:K)</f>
        <v>0</v>
      </c>
      <c r="D194" s="22" t="s">
        <v>299</v>
      </c>
      <c r="E194" s="26"/>
    </row>
    <row r="195" spans="1:5" ht="36">
      <c r="A195" s="50"/>
      <c r="B195" s="39" t="s">
        <v>300</v>
      </c>
      <c r="C195" s="433">
        <f>SUMIF('ตัดระหว่างกัน 2564'!D:D,B195,'ตัดระหว่างกัน 2564'!L:L)-SUMIF('ตัดระหว่างกัน 2564'!D:D,$B195,'ตัดระหว่างกัน 2564'!K:K)</f>
        <v>0</v>
      </c>
      <c r="D195" s="22" t="s">
        <v>301</v>
      </c>
      <c r="E195" s="26"/>
    </row>
    <row r="196" spans="1:5" ht="36">
      <c r="A196" s="50"/>
      <c r="B196" s="39" t="s">
        <v>302</v>
      </c>
      <c r="C196" s="433">
        <f>SUMIF('ตัดระหว่างกัน 2564'!D:D,B196,'ตัดระหว่างกัน 2564'!L:L)-SUMIF('ตัดระหว่างกัน 2564'!D:D,$B196,'ตัดระหว่างกัน 2564'!K:K)</f>
        <v>0</v>
      </c>
      <c r="D196" s="22" t="s">
        <v>1831</v>
      </c>
      <c r="E196" s="26"/>
    </row>
    <row r="197" spans="1:5" ht="18.75">
      <c r="A197" s="90"/>
      <c r="B197" s="34" t="s">
        <v>1832</v>
      </c>
      <c r="C197" s="433">
        <f>SUMIF('ตัดระหว่างกัน 2564'!D:D,B197,'ตัดระหว่างกัน 2564'!L:L)-SUMIF('ตัดระหว่างกัน 2564'!D:D,$B197,'ตัดระหว่างกัน 2564'!K:K)</f>
        <v>0</v>
      </c>
      <c r="D197" s="22" t="s">
        <v>1833</v>
      </c>
      <c r="E197" s="38"/>
    </row>
    <row r="198" spans="1:5" ht="36">
      <c r="A198" s="50"/>
      <c r="B198" s="39" t="s">
        <v>303</v>
      </c>
      <c r="C198" s="433">
        <f>SUMIF('ตัดระหว่างกัน 2564'!D:D,B198,'ตัดระหว่างกัน 2564'!L:L)-SUMIF('ตัดระหว่างกัน 2564'!D:D,$B198,'ตัดระหว่างกัน 2564'!K:K)</f>
        <v>0</v>
      </c>
      <c r="D198" s="22" t="s">
        <v>304</v>
      </c>
      <c r="E198" s="26"/>
    </row>
    <row r="199" spans="1:5" ht="36">
      <c r="A199" s="50"/>
      <c r="B199" s="39" t="s">
        <v>305</v>
      </c>
      <c r="C199" s="433">
        <f>SUMIF('ตัดระหว่างกัน 2564'!D:D,B199,'ตัดระหว่างกัน 2564'!L:L)-SUMIF('ตัดระหว่างกัน 2564'!D:D,$B199,'ตัดระหว่างกัน 2564'!K:K)</f>
        <v>0</v>
      </c>
      <c r="D199" s="22" t="s">
        <v>306</v>
      </c>
      <c r="E199" s="26"/>
    </row>
    <row r="200" spans="1:5" ht="36">
      <c r="A200" s="50"/>
      <c r="B200" s="39" t="s">
        <v>307</v>
      </c>
      <c r="C200" s="433">
        <f>SUMIF('ตัดระหว่างกัน 2564'!D:D,B200,'ตัดระหว่างกัน 2564'!L:L)-SUMIF('ตัดระหว่างกัน 2564'!D:D,$B200,'ตัดระหว่างกัน 2564'!K:K)</f>
        <v>0</v>
      </c>
      <c r="D200" s="22" t="s">
        <v>308</v>
      </c>
      <c r="E200" s="26"/>
    </row>
    <row r="201" spans="1:5" ht="36">
      <c r="A201" s="50"/>
      <c r="B201" s="39" t="s">
        <v>309</v>
      </c>
      <c r="C201" s="433">
        <f>SUMIF('ตัดระหว่างกัน 2564'!D:D,B201,'ตัดระหว่างกัน 2564'!L:L)-SUMIF('ตัดระหว่างกัน 2564'!D:D,$B201,'ตัดระหว่างกัน 2564'!K:K)</f>
        <v>0</v>
      </c>
      <c r="D201" s="22" t="s">
        <v>310</v>
      </c>
      <c r="E201" s="26"/>
    </row>
    <row r="202" spans="1:5" ht="36">
      <c r="A202" s="50"/>
      <c r="B202" s="39" t="s">
        <v>311</v>
      </c>
      <c r="C202" s="433">
        <f>SUMIF('ตัดระหว่างกัน 2564'!D:D,B202,'ตัดระหว่างกัน 2564'!L:L)-SUMIF('ตัดระหว่างกัน 2564'!D:D,$B202,'ตัดระหว่างกัน 2564'!K:K)</f>
        <v>0</v>
      </c>
      <c r="D202" s="22" t="s">
        <v>312</v>
      </c>
      <c r="E202" s="26"/>
    </row>
    <row r="203" spans="1:5" ht="36">
      <c r="A203" s="50"/>
      <c r="B203" s="39" t="s">
        <v>313</v>
      </c>
      <c r="C203" s="433">
        <f>SUMIF('ตัดระหว่างกัน 2564'!D:D,B203,'ตัดระหว่างกัน 2564'!L:L)-SUMIF('ตัดระหว่างกัน 2564'!D:D,$B203,'ตัดระหว่างกัน 2564'!K:K)</f>
        <v>300</v>
      </c>
      <c r="D203" s="22" t="s">
        <v>314</v>
      </c>
      <c r="E203" s="26"/>
    </row>
    <row r="204" spans="1:5" ht="36">
      <c r="A204" s="50"/>
      <c r="B204" s="39" t="s">
        <v>316</v>
      </c>
      <c r="C204" s="433">
        <f>SUMIF('ตัดระหว่างกัน 2564'!D:D,B204,'ตัดระหว่างกัน 2564'!L:L)-SUMIF('ตัดระหว่างกัน 2564'!D:D,$B204,'ตัดระหว่างกัน 2564'!K:K)</f>
        <v>0</v>
      </c>
      <c r="D204" s="22" t="s">
        <v>317</v>
      </c>
      <c r="E204" s="26"/>
    </row>
    <row r="205" spans="1:5" ht="36">
      <c r="A205" s="50"/>
      <c r="B205" s="39" t="s">
        <v>318</v>
      </c>
      <c r="C205" s="433">
        <f>SUMIF('ตัดระหว่างกัน 2564'!D:D,B205,'ตัดระหว่างกัน 2564'!L:L)-SUMIF('ตัดระหว่างกัน 2564'!D:D,$B205,'ตัดระหว่างกัน 2564'!K:K)</f>
        <v>0</v>
      </c>
      <c r="D205" s="22" t="s">
        <v>319</v>
      </c>
      <c r="E205" s="26"/>
    </row>
    <row r="206" spans="1:5" ht="36">
      <c r="A206" s="50"/>
      <c r="B206" s="39" t="s">
        <v>320</v>
      </c>
      <c r="C206" s="433">
        <f>SUMIF('ตัดระหว่างกัน 2564'!D:D,B206,'ตัดระหว่างกัน 2564'!L:L)-SUMIF('ตัดระหว่างกัน 2564'!D:D,$B206,'ตัดระหว่างกัน 2564'!K:K)</f>
        <v>0</v>
      </c>
      <c r="D206" s="22" t="s">
        <v>321</v>
      </c>
      <c r="E206" s="26"/>
    </row>
    <row r="207" spans="1:5" ht="36">
      <c r="A207" s="50"/>
      <c r="B207" s="39" t="s">
        <v>322</v>
      </c>
      <c r="C207" s="433">
        <f>SUMIF('ตัดระหว่างกัน 2564'!D:D,B207,'ตัดระหว่างกัน 2564'!L:L)-SUMIF('ตัดระหว่างกัน 2564'!D:D,$B207,'ตัดระหว่างกัน 2564'!K:K)</f>
        <v>0</v>
      </c>
      <c r="D207" s="22" t="s">
        <v>323</v>
      </c>
      <c r="E207" s="26"/>
    </row>
    <row r="208" spans="1:5" ht="36">
      <c r="A208" s="50"/>
      <c r="B208" s="39" t="s">
        <v>324</v>
      </c>
      <c r="C208" s="433">
        <f>SUMIF('ตัดระหว่างกัน 2564'!D:D,B208,'ตัดระหว่างกัน 2564'!L:L)-SUMIF('ตัดระหว่างกัน 2564'!D:D,$B208,'ตัดระหว่างกัน 2564'!K:K)</f>
        <v>0</v>
      </c>
      <c r="D208" s="22" t="s">
        <v>325</v>
      </c>
      <c r="E208" s="26"/>
    </row>
    <row r="209" spans="1:5" ht="36">
      <c r="A209" s="50"/>
      <c r="B209" s="39" t="s">
        <v>326</v>
      </c>
      <c r="C209" s="433">
        <f>SUMIF('ตัดระหว่างกัน 2564'!D:D,B209,'ตัดระหว่างกัน 2564'!L:L)-SUMIF('ตัดระหว่างกัน 2564'!D:D,$B209,'ตัดระหว่างกัน 2564'!K:K)</f>
        <v>0</v>
      </c>
      <c r="D209" s="22" t="s">
        <v>327</v>
      </c>
      <c r="E209" s="26"/>
    </row>
    <row r="210" spans="1:5" ht="36">
      <c r="A210" s="50"/>
      <c r="B210" s="39" t="s">
        <v>328</v>
      </c>
      <c r="C210" s="433">
        <f>SUMIF('ตัดระหว่างกัน 2564'!D:D,B210,'ตัดระหว่างกัน 2564'!L:L)-SUMIF('ตัดระหว่างกัน 2564'!D:D,$B210,'ตัดระหว่างกัน 2564'!K:K)</f>
        <v>0</v>
      </c>
      <c r="D210" s="22" t="s">
        <v>329</v>
      </c>
      <c r="E210" s="26"/>
    </row>
    <row r="211" spans="1:5" ht="36">
      <c r="A211" s="50"/>
      <c r="B211" s="39" t="s">
        <v>330</v>
      </c>
      <c r="C211" s="433">
        <f>SUMIF('ตัดระหว่างกัน 2564'!D:D,B211,'ตัดระหว่างกัน 2564'!L:L)-SUMIF('ตัดระหว่างกัน 2564'!D:D,$B211,'ตัดระหว่างกัน 2564'!K:K)</f>
        <v>0</v>
      </c>
      <c r="D211" s="22" t="s">
        <v>331</v>
      </c>
      <c r="E211" s="26"/>
    </row>
    <row r="212" spans="1:5" ht="36">
      <c r="A212" s="50"/>
      <c r="B212" s="39" t="s">
        <v>332</v>
      </c>
      <c r="C212" s="433">
        <f>SUMIF('ตัดระหว่างกัน 2564'!D:D,B212,'ตัดระหว่างกัน 2564'!L:L)-SUMIF('ตัดระหว่างกัน 2564'!D:D,$B212,'ตัดระหว่างกัน 2564'!K:K)</f>
        <v>0</v>
      </c>
      <c r="D212" s="22" t="s">
        <v>333</v>
      </c>
      <c r="E212" s="26"/>
    </row>
    <row r="213" spans="1:5" ht="36">
      <c r="A213" s="50"/>
      <c r="B213" s="39" t="s">
        <v>334</v>
      </c>
      <c r="C213" s="433">
        <f>SUMIF('ตัดระหว่างกัน 2564'!D:D,B213,'ตัดระหว่างกัน 2564'!L:L)-SUMIF('ตัดระหว่างกัน 2564'!D:D,$B213,'ตัดระหว่างกัน 2564'!K:K)</f>
        <v>610830</v>
      </c>
      <c r="D213" s="22" t="s">
        <v>335</v>
      </c>
      <c r="E213" s="26"/>
    </row>
    <row r="214" spans="1:5" ht="36">
      <c r="A214" s="50"/>
      <c r="B214" s="39" t="s">
        <v>336</v>
      </c>
      <c r="C214" s="433">
        <f>SUMIF('ตัดระหว่างกัน 2564'!D:D,B214,'ตัดระหว่างกัน 2564'!L:L)-SUMIF('ตัดระหว่างกัน 2564'!D:D,$B214,'ตัดระหว่างกัน 2564'!K:K)</f>
        <v>0</v>
      </c>
      <c r="D214" s="22" t="s">
        <v>337</v>
      </c>
      <c r="E214" s="26"/>
    </row>
    <row r="215" spans="1:5" ht="36">
      <c r="A215" s="50"/>
      <c r="B215" s="39" t="s">
        <v>338</v>
      </c>
      <c r="C215" s="433">
        <f>SUMIF('ตัดระหว่างกัน 2564'!D:D,B215,'ตัดระหว่างกัน 2564'!L:L)-SUMIF('ตัดระหว่างกัน 2564'!D:D,$B215,'ตัดระหว่างกัน 2564'!K:K)</f>
        <v>0</v>
      </c>
      <c r="D215" s="22" t="s">
        <v>339</v>
      </c>
      <c r="E215" s="26"/>
    </row>
    <row r="216" spans="1:5" ht="36">
      <c r="A216" s="50"/>
      <c r="B216" s="39" t="s">
        <v>340</v>
      </c>
      <c r="C216" s="433">
        <f>SUMIF('ตัดระหว่างกัน 2564'!D:D,B216,'ตัดระหว่างกัน 2564'!L:L)-SUMIF('ตัดระหว่างกัน 2564'!D:D,$B216,'ตัดระหว่างกัน 2564'!K:K)</f>
        <v>0</v>
      </c>
      <c r="D216" s="22" t="s">
        <v>341</v>
      </c>
      <c r="E216" s="26"/>
    </row>
    <row r="217" spans="1:5" ht="36">
      <c r="A217" s="50"/>
      <c r="B217" s="39" t="s">
        <v>343</v>
      </c>
      <c r="C217" s="433">
        <f>SUMIF('ตัดระหว่างกัน 2564'!D:D,B217,'ตัดระหว่างกัน 2564'!L:L)-SUMIF('ตัดระหว่างกัน 2564'!D:D,$B217,'ตัดระหว่างกัน 2564'!K:K)</f>
        <v>0</v>
      </c>
      <c r="D217" s="22" t="s">
        <v>344</v>
      </c>
      <c r="E217" s="26"/>
    </row>
    <row r="218" spans="1:5" ht="36">
      <c r="A218" s="50"/>
      <c r="B218" s="39" t="s">
        <v>345</v>
      </c>
      <c r="C218" s="433">
        <f>SUMIF('ตัดระหว่างกัน 2564'!D:D,B218,'ตัดระหว่างกัน 2564'!L:L)-SUMIF('ตัดระหว่างกัน 2564'!D:D,$B218,'ตัดระหว่างกัน 2564'!K:K)</f>
        <v>0</v>
      </c>
      <c r="D218" s="22" t="s">
        <v>346</v>
      </c>
      <c r="E218" s="26"/>
    </row>
    <row r="219" spans="1:5" ht="36">
      <c r="A219" s="50"/>
      <c r="B219" s="39" t="s">
        <v>347</v>
      </c>
      <c r="C219" s="433">
        <f>SUMIF('ตัดระหว่างกัน 2564'!D:D,B219,'ตัดระหว่างกัน 2564'!L:L)-SUMIF('ตัดระหว่างกัน 2564'!D:D,$B219,'ตัดระหว่างกัน 2564'!K:K)</f>
        <v>300</v>
      </c>
      <c r="D219" s="22" t="s">
        <v>348</v>
      </c>
      <c r="E219" s="26"/>
    </row>
    <row r="220" spans="1:5" ht="36">
      <c r="A220" s="50"/>
      <c r="B220" s="39" t="s">
        <v>349</v>
      </c>
      <c r="C220" s="433">
        <f>SUMIF('ตัดระหว่างกัน 2564'!D:D,B220,'ตัดระหว่างกัน 2564'!L:L)-SUMIF('ตัดระหว่างกัน 2564'!D:D,$B220,'ตัดระหว่างกัน 2564'!K:K)</f>
        <v>0</v>
      </c>
      <c r="D220" s="22" t="s">
        <v>350</v>
      </c>
      <c r="E220" s="26"/>
    </row>
    <row r="221" spans="1:5" ht="36">
      <c r="A221" s="50"/>
      <c r="B221" s="39" t="s">
        <v>351</v>
      </c>
      <c r="C221" s="433">
        <f>SUMIF('ตัดระหว่างกัน 2564'!D:D,B221,'ตัดระหว่างกัน 2564'!L:L)-SUMIF('ตัดระหว่างกัน 2564'!D:D,$B221,'ตัดระหว่างกัน 2564'!K:K)</f>
        <v>0</v>
      </c>
      <c r="D221" s="22" t="s">
        <v>352</v>
      </c>
      <c r="E221" s="26"/>
    </row>
    <row r="222" spans="1:5" ht="36">
      <c r="A222" s="50"/>
      <c r="B222" s="39" t="s">
        <v>353</v>
      </c>
      <c r="C222" s="433">
        <f>SUMIF('ตัดระหว่างกัน 2564'!D:D,B222,'ตัดระหว่างกัน 2564'!L:L)-SUMIF('ตัดระหว่างกัน 2564'!D:D,$B222,'ตัดระหว่างกัน 2564'!K:K)</f>
        <v>0</v>
      </c>
      <c r="D222" s="22" t="s">
        <v>354</v>
      </c>
      <c r="E222" s="26"/>
    </row>
    <row r="223" spans="1:5" ht="36">
      <c r="A223" s="50"/>
      <c r="B223" s="39" t="s">
        <v>355</v>
      </c>
      <c r="C223" s="433">
        <f>SUMIF('ตัดระหว่างกัน 2564'!D:D,B223,'ตัดระหว่างกัน 2564'!L:L)-SUMIF('ตัดระหว่างกัน 2564'!D:D,$B223,'ตัดระหว่างกัน 2564'!K:K)</f>
        <v>325</v>
      </c>
      <c r="D223" s="22" t="s">
        <v>356</v>
      </c>
      <c r="E223" s="26"/>
    </row>
    <row r="224" spans="1:5" ht="36">
      <c r="A224" s="50"/>
      <c r="B224" s="39" t="s">
        <v>357</v>
      </c>
      <c r="C224" s="433">
        <f>SUMIF('ตัดระหว่างกัน 2564'!D:D,B224,'ตัดระหว่างกัน 2564'!L:L)-SUMIF('ตัดระหว่างกัน 2564'!D:D,$B224,'ตัดระหว่างกัน 2564'!K:K)</f>
        <v>0</v>
      </c>
      <c r="D224" s="22" t="s">
        <v>358</v>
      </c>
      <c r="E224" s="26"/>
    </row>
    <row r="225" spans="1:5" ht="36">
      <c r="A225" s="50"/>
      <c r="B225" s="39" t="s">
        <v>359</v>
      </c>
      <c r="C225" s="433">
        <f>SUMIF('ตัดระหว่างกัน 2564'!D:D,B225,'ตัดระหว่างกัน 2564'!L:L)-SUMIF('ตัดระหว่างกัน 2564'!D:D,$B225,'ตัดระหว่างกัน 2564'!K:K)</f>
        <v>0</v>
      </c>
      <c r="D225" s="22" t="s">
        <v>360</v>
      </c>
      <c r="E225" s="26"/>
    </row>
    <row r="226" spans="1:5" ht="36">
      <c r="A226" s="50"/>
      <c r="B226" s="39" t="s">
        <v>361</v>
      </c>
      <c r="C226" s="433">
        <f>SUMIF('ตัดระหว่างกัน 2564'!D:D,B226,'ตัดระหว่างกัน 2564'!L:L)-SUMIF('ตัดระหว่างกัน 2564'!D:D,$B226,'ตัดระหว่างกัน 2564'!K:K)</f>
        <v>0</v>
      </c>
      <c r="D226" s="22" t="s">
        <v>362</v>
      </c>
      <c r="E226" s="26"/>
    </row>
    <row r="227" spans="1:5" ht="36">
      <c r="A227" s="50"/>
      <c r="B227" s="39" t="s">
        <v>364</v>
      </c>
      <c r="C227" s="433">
        <f>SUMIF('ตัดระหว่างกัน 2564'!D:D,B227,'ตัดระหว่างกัน 2564'!L:L)-SUMIF('ตัดระหว่างกัน 2564'!D:D,$B227,'ตัดระหว่างกัน 2564'!K:K)</f>
        <v>0</v>
      </c>
      <c r="D227" s="22" t="s">
        <v>365</v>
      </c>
      <c r="E227" s="26"/>
    </row>
    <row r="228" spans="1:5" ht="36">
      <c r="A228" s="50"/>
      <c r="B228" s="39" t="s">
        <v>366</v>
      </c>
      <c r="C228" s="433">
        <f>SUMIF('ตัดระหว่างกัน 2564'!D:D,B228,'ตัดระหว่างกัน 2564'!L:L)-SUMIF('ตัดระหว่างกัน 2564'!D:D,$B228,'ตัดระหว่างกัน 2564'!K:K)</f>
        <v>0</v>
      </c>
      <c r="D228" s="22" t="s">
        <v>367</v>
      </c>
      <c r="E228" s="26"/>
    </row>
    <row r="229" spans="1:5" ht="36">
      <c r="A229" s="50"/>
      <c r="B229" s="39" t="s">
        <v>368</v>
      </c>
      <c r="C229" s="433">
        <f>SUMIF('ตัดระหว่างกัน 2564'!D:D,B229,'ตัดระหว่างกัน 2564'!L:L)-SUMIF('ตัดระหว่างกัน 2564'!D:D,$B229,'ตัดระหว่างกัน 2564'!K:K)</f>
        <v>0</v>
      </c>
      <c r="D229" s="22" t="s">
        <v>369</v>
      </c>
      <c r="E229" s="26"/>
    </row>
    <row r="230" spans="1:5" ht="36">
      <c r="A230" s="50"/>
      <c r="B230" s="39" t="s">
        <v>371</v>
      </c>
      <c r="C230" s="433">
        <f>SUMIF('ตัดระหว่างกัน 2564'!D:D,B230,'ตัดระหว่างกัน 2564'!L:L)-SUMIF('ตัดระหว่างกัน 2564'!D:D,$B230,'ตัดระหว่างกัน 2564'!K:K)</f>
        <v>304695.25</v>
      </c>
      <c r="D230" s="22" t="s">
        <v>372</v>
      </c>
      <c r="E230" s="26"/>
    </row>
    <row r="231" spans="1:5" ht="36">
      <c r="A231" s="50"/>
      <c r="B231" s="39" t="s">
        <v>373</v>
      </c>
      <c r="C231" s="433">
        <f>SUMIF('ตัดระหว่างกัน 2564'!D:D,B231,'ตัดระหว่างกัน 2564'!L:L)-SUMIF('ตัดระหว่างกัน 2564'!D:D,$B231,'ตัดระหว่างกัน 2564'!K:K)</f>
        <v>0</v>
      </c>
      <c r="D231" s="22" t="s">
        <v>374</v>
      </c>
      <c r="E231" s="26"/>
    </row>
    <row r="232" spans="1:5" ht="36">
      <c r="A232" s="50"/>
      <c r="B232" s="39" t="s">
        <v>375</v>
      </c>
      <c r="C232" s="433">
        <f>SUMIF('ตัดระหว่างกัน 2564'!D:D,B232,'ตัดระหว่างกัน 2564'!L:L)-SUMIF('ตัดระหว่างกัน 2564'!D:D,$B232,'ตัดระหว่างกัน 2564'!K:K)</f>
        <v>0</v>
      </c>
      <c r="D232" s="22" t="s">
        <v>376</v>
      </c>
      <c r="E232" s="26"/>
    </row>
    <row r="233" spans="1:5" ht="36">
      <c r="A233" s="50"/>
      <c r="B233" s="39" t="s">
        <v>377</v>
      </c>
      <c r="C233" s="433">
        <f>SUMIF('ตัดระหว่างกัน 2564'!D:D,B233,'ตัดระหว่างกัน 2564'!L:L)-SUMIF('ตัดระหว่างกัน 2564'!D:D,$B233,'ตัดระหว่างกัน 2564'!K:K)</f>
        <v>0</v>
      </c>
      <c r="D233" s="22" t="s">
        <v>378</v>
      </c>
      <c r="E233" s="26"/>
    </row>
    <row r="234" spans="1:5" ht="36">
      <c r="A234" s="50"/>
      <c r="B234" s="39" t="s">
        <v>379</v>
      </c>
      <c r="C234" s="433">
        <f>SUMIF('ตัดระหว่างกัน 2564'!D:D,B234,'ตัดระหว่างกัน 2564'!L:L)-SUMIF('ตัดระหว่างกัน 2564'!D:D,$B234,'ตัดระหว่างกัน 2564'!K:K)</f>
        <v>0</v>
      </c>
      <c r="D234" s="22" t="s">
        <v>380</v>
      </c>
      <c r="E234" s="26"/>
    </row>
    <row r="235" spans="1:5" ht="36">
      <c r="A235" s="50"/>
      <c r="B235" s="39" t="s">
        <v>381</v>
      </c>
      <c r="C235" s="433">
        <f>SUMIF('ตัดระหว่างกัน 2564'!D:D,B235,'ตัดระหว่างกัน 2564'!L:L)-SUMIF('ตัดระหว่างกัน 2564'!D:D,$B235,'ตัดระหว่างกัน 2564'!K:K)</f>
        <v>0</v>
      </c>
      <c r="D235" s="22" t="s">
        <v>382</v>
      </c>
      <c r="E235" s="26"/>
    </row>
    <row r="236" spans="1:5" ht="36">
      <c r="A236" s="50"/>
      <c r="B236" s="39" t="s">
        <v>384</v>
      </c>
      <c r="C236" s="433">
        <f>SUMIF('ตัดระหว่างกัน 2564'!D:D,B236,'ตัดระหว่างกัน 2564'!L:L)-SUMIF('ตัดระหว่างกัน 2564'!D:D,$B236,'ตัดระหว่างกัน 2564'!K:K)</f>
        <v>0</v>
      </c>
      <c r="D236" s="22" t="s">
        <v>385</v>
      </c>
      <c r="E236" s="26"/>
    </row>
    <row r="237" spans="1:5" ht="36">
      <c r="A237" s="50"/>
      <c r="B237" s="39" t="s">
        <v>386</v>
      </c>
      <c r="C237" s="433">
        <f>SUMIF('ตัดระหว่างกัน 2564'!D:D,B237,'ตัดระหว่างกัน 2564'!L:L)-SUMIF('ตัดระหว่างกัน 2564'!D:D,$B237,'ตัดระหว่างกัน 2564'!K:K)</f>
        <v>0</v>
      </c>
      <c r="D237" s="22" t="s">
        <v>387</v>
      </c>
      <c r="E237" s="26"/>
    </row>
    <row r="238" spans="1:5" ht="36">
      <c r="A238" s="50"/>
      <c r="B238" s="39" t="s">
        <v>388</v>
      </c>
      <c r="C238" s="433">
        <f>SUMIF('ตัดระหว่างกัน 2564'!D:D,B238,'ตัดระหว่างกัน 2564'!L:L)-SUMIF('ตัดระหว่างกัน 2564'!D:D,$B238,'ตัดระหว่างกัน 2564'!K:K)</f>
        <v>0</v>
      </c>
      <c r="D238" s="22" t="s">
        <v>389</v>
      </c>
      <c r="E238" s="26"/>
    </row>
    <row r="239" spans="1:5" ht="36">
      <c r="A239" s="50"/>
      <c r="B239" s="104" t="s">
        <v>390</v>
      </c>
      <c r="C239" s="433">
        <f>SUMIF('ตัดระหว่างกัน 2564'!D:D,B239,'ตัดระหว่างกัน 2564'!L:L)-SUMIF('ตัดระหว่างกัน 2564'!D:D,$B239,'ตัดระหว่างกัน 2564'!K:K)</f>
        <v>0</v>
      </c>
      <c r="D239" s="22" t="s">
        <v>391</v>
      </c>
      <c r="E239" s="26"/>
    </row>
    <row r="240" spans="1:5" ht="36">
      <c r="A240" s="50"/>
      <c r="B240" s="104" t="s">
        <v>392</v>
      </c>
      <c r="C240" s="433">
        <f>SUMIF('ตัดระหว่างกัน 2564'!D:D,B240,'ตัดระหว่างกัน 2564'!L:L)-SUMIF('ตัดระหว่างกัน 2564'!D:D,$B240,'ตัดระหว่างกัน 2564'!K:K)</f>
        <v>0</v>
      </c>
      <c r="D240" s="22" t="s">
        <v>393</v>
      </c>
      <c r="E240" s="26"/>
    </row>
    <row r="241" spans="1:5" ht="36">
      <c r="A241" s="50"/>
      <c r="B241" s="104" t="s">
        <v>394</v>
      </c>
      <c r="C241" s="433">
        <f>SUMIF('ตัดระหว่างกัน 2564'!D:D,B241,'ตัดระหว่างกัน 2564'!L:L)-SUMIF('ตัดระหว่างกัน 2564'!D:D,$B241,'ตัดระหว่างกัน 2564'!K:K)</f>
        <v>0</v>
      </c>
      <c r="D241" s="22" t="s">
        <v>395</v>
      </c>
      <c r="E241" s="26"/>
    </row>
    <row r="242" spans="1:5" ht="36">
      <c r="A242" s="50"/>
      <c r="B242" s="104" t="s">
        <v>396</v>
      </c>
      <c r="C242" s="433">
        <f>SUMIF('ตัดระหว่างกัน 2564'!D:D,B242,'ตัดระหว่างกัน 2564'!L:L)-SUMIF('ตัดระหว่างกัน 2564'!D:D,$B242,'ตัดระหว่างกัน 2564'!K:K)</f>
        <v>0</v>
      </c>
      <c r="D242" s="22" t="s">
        <v>397</v>
      </c>
      <c r="E242" s="26"/>
    </row>
    <row r="243" spans="1:5" ht="36">
      <c r="A243" s="50"/>
      <c r="B243" s="104" t="s">
        <v>398</v>
      </c>
      <c r="C243" s="433">
        <f>SUMIF('ตัดระหว่างกัน 2564'!D:D,B243,'ตัดระหว่างกัน 2564'!L:L)-SUMIF('ตัดระหว่างกัน 2564'!D:D,$B243,'ตัดระหว่างกัน 2564'!K:K)</f>
        <v>0</v>
      </c>
      <c r="D243" s="22" t="s">
        <v>399</v>
      </c>
      <c r="E243" s="26"/>
    </row>
    <row r="244" spans="1:5" ht="36">
      <c r="A244" s="50"/>
      <c r="B244" s="104" t="s">
        <v>400</v>
      </c>
      <c r="C244" s="433">
        <f>SUMIF('ตัดระหว่างกัน 2564'!D:D,B244,'ตัดระหว่างกัน 2564'!L:L)-SUMIF('ตัดระหว่างกัน 2564'!D:D,$B244,'ตัดระหว่างกัน 2564'!K:K)</f>
        <v>0</v>
      </c>
      <c r="D244" s="22" t="s">
        <v>401</v>
      </c>
      <c r="E244" s="26"/>
    </row>
    <row r="245" spans="1:5" ht="36">
      <c r="A245" s="50"/>
      <c r="B245" s="104" t="s">
        <v>402</v>
      </c>
      <c r="C245" s="433">
        <f>SUMIF('ตัดระหว่างกัน 2564'!D:D,B245,'ตัดระหว่างกัน 2564'!L:L)-SUMIF('ตัดระหว่างกัน 2564'!D:D,$B245,'ตัดระหว่างกัน 2564'!K:K)</f>
        <v>0</v>
      </c>
      <c r="D245" s="22" t="s">
        <v>403</v>
      </c>
      <c r="E245" s="26"/>
    </row>
    <row r="246" spans="1:5" ht="36">
      <c r="A246" s="50"/>
      <c r="B246" s="104" t="s">
        <v>404</v>
      </c>
      <c r="C246" s="433">
        <f>SUMIF('ตัดระหว่างกัน 2564'!D:D,B246,'ตัดระหว่างกัน 2564'!L:L)-SUMIF('ตัดระหว่างกัน 2564'!D:D,$B246,'ตัดระหว่างกัน 2564'!K:K)</f>
        <v>0</v>
      </c>
      <c r="D246" s="22" t="s">
        <v>405</v>
      </c>
      <c r="E246" s="26"/>
    </row>
    <row r="247" spans="1:5" ht="18.75">
      <c r="A247" s="50"/>
      <c r="B247" s="34" t="s">
        <v>406</v>
      </c>
      <c r="C247" s="433">
        <f>SUMIF('ตัดระหว่างกัน 2564'!D:D,B247,'ตัดระหว่างกัน 2564'!L:L)-SUMIF('ตัดระหว่างกัน 2564'!D:D,$B247,'ตัดระหว่างกัน 2564'!K:K)</f>
        <v>0</v>
      </c>
      <c r="D247" s="22" t="s">
        <v>407</v>
      </c>
      <c r="E247" s="32"/>
    </row>
    <row r="248" spans="1:5" ht="18.75">
      <c r="A248" s="94"/>
      <c r="B248" s="19" t="s">
        <v>408</v>
      </c>
      <c r="C248" s="433">
        <f>SUMIF('ตัดระหว่างกัน 2564'!D:D,B248,'ตัดระหว่างกัน 2564'!L:L)-SUMIF('ตัดระหว่างกัน 2564'!D:D,$B248,'ตัดระหว่างกัน 2564'!K:K)</f>
        <v>0</v>
      </c>
      <c r="D248" s="22" t="s">
        <v>409</v>
      </c>
    </row>
    <row r="249" spans="1:5" ht="36">
      <c r="A249" s="50"/>
      <c r="B249" s="39" t="s">
        <v>411</v>
      </c>
      <c r="C249" s="433">
        <f>SUMIF('ตัดระหว่างกัน 2564'!D:D,B249,'ตัดระหว่างกัน 2564'!L:L)-SUMIF('ตัดระหว่างกัน 2564'!D:D,$B249,'ตัดระหว่างกัน 2564'!K:K)</f>
        <v>0</v>
      </c>
      <c r="D249" s="22" t="s">
        <v>412</v>
      </c>
      <c r="E249" s="26"/>
    </row>
    <row r="250" spans="1:5" ht="36">
      <c r="A250" s="50"/>
      <c r="B250" s="39" t="s">
        <v>413</v>
      </c>
      <c r="C250" s="433">
        <f>SUMIF('ตัดระหว่างกัน 2564'!D:D,B250,'ตัดระหว่างกัน 2564'!L:L)-SUMIF('ตัดระหว่างกัน 2564'!D:D,$B250,'ตัดระหว่างกัน 2564'!K:K)</f>
        <v>7772</v>
      </c>
      <c r="D250" s="22" t="s">
        <v>414</v>
      </c>
      <c r="E250" s="26"/>
    </row>
    <row r="251" spans="1:5" ht="36">
      <c r="A251" s="50"/>
      <c r="B251" s="39" t="s">
        <v>415</v>
      </c>
      <c r="C251" s="433">
        <f>SUMIF('ตัดระหว่างกัน 2564'!D:D,B251,'ตัดระหว่างกัน 2564'!L:L)-SUMIF('ตัดระหว่างกัน 2564'!D:D,$B251,'ตัดระหว่างกัน 2564'!K:K)</f>
        <v>0</v>
      </c>
      <c r="D251" s="22" t="s">
        <v>416</v>
      </c>
      <c r="E251" s="26"/>
    </row>
    <row r="252" spans="1:5" ht="36">
      <c r="A252" s="50"/>
      <c r="B252" s="39" t="s">
        <v>417</v>
      </c>
      <c r="C252" s="433">
        <f>SUMIF('ตัดระหว่างกัน 2564'!D:D,B252,'ตัดระหว่างกัน 2564'!L:L)-SUMIF('ตัดระหว่างกัน 2564'!D:D,$B252,'ตัดระหว่างกัน 2564'!K:K)</f>
        <v>0</v>
      </c>
      <c r="D252" s="22" t="s">
        <v>418</v>
      </c>
      <c r="E252" s="26"/>
    </row>
    <row r="253" spans="1:5" ht="36">
      <c r="A253" s="50"/>
      <c r="B253" s="99" t="s">
        <v>419</v>
      </c>
      <c r="C253" s="433">
        <f>SUMIF('ตัดระหว่างกัน 2564'!D:D,B253,'ตัดระหว่างกัน 2564'!L:L)-SUMIF('ตัดระหว่างกัน 2564'!D:D,$B253,'ตัดระหว่างกัน 2564'!K:K)</f>
        <v>101000</v>
      </c>
      <c r="D253" s="22" t="s">
        <v>420</v>
      </c>
      <c r="E253" s="23"/>
    </row>
    <row r="254" spans="1:5" ht="36">
      <c r="A254" s="50"/>
      <c r="B254" s="99" t="s">
        <v>421</v>
      </c>
      <c r="C254" s="433">
        <f>SUMIF('ตัดระหว่างกัน 2564'!D:D,B254,'ตัดระหว่างกัน 2564'!L:L)-SUMIF('ตัดระหว่างกัน 2564'!D:D,$B254,'ตัดระหว่างกัน 2564'!K:K)</f>
        <v>0</v>
      </c>
      <c r="D254" s="22" t="s">
        <v>422</v>
      </c>
      <c r="E254" s="23"/>
    </row>
    <row r="255" spans="1:5" ht="36">
      <c r="A255" s="50"/>
      <c r="B255" s="99" t="s">
        <v>423</v>
      </c>
      <c r="C255" s="433">
        <f>SUMIF('ตัดระหว่างกัน 2564'!D:D,B255,'ตัดระหว่างกัน 2564'!L:L)-SUMIF('ตัดระหว่างกัน 2564'!D:D,$B255,'ตัดระหว่างกัน 2564'!K:K)</f>
        <v>0</v>
      </c>
      <c r="D255" s="22" t="s">
        <v>424</v>
      </c>
      <c r="E255" s="23"/>
    </row>
    <row r="256" spans="1:5" ht="18.75">
      <c r="A256" s="94"/>
      <c r="B256" s="34" t="s">
        <v>425</v>
      </c>
      <c r="C256" s="433">
        <f>SUMIF('ตัดระหว่างกัน 2564'!D:D,B256,'ตัดระหว่างกัน 2564'!L:L)-SUMIF('ตัดระหว่างกัน 2564'!D:D,$B256,'ตัดระหว่างกัน 2564'!K:K)</f>
        <v>0</v>
      </c>
      <c r="D256" s="22" t="s">
        <v>426</v>
      </c>
      <c r="E256" s="32"/>
    </row>
    <row r="257" spans="1:5" ht="18.75">
      <c r="A257" s="94"/>
      <c r="B257" s="34" t="s">
        <v>427</v>
      </c>
      <c r="C257" s="433">
        <f>SUMIF('ตัดระหว่างกัน 2564'!D:D,B257,'ตัดระหว่างกัน 2564'!L:L)-SUMIF('ตัดระหว่างกัน 2564'!D:D,$B257,'ตัดระหว่างกัน 2564'!K:K)</f>
        <v>0</v>
      </c>
      <c r="D257" s="22" t="s">
        <v>428</v>
      </c>
      <c r="E257" s="32"/>
    </row>
    <row r="258" spans="1:5" ht="36">
      <c r="A258" s="94"/>
      <c r="B258" s="99" t="s">
        <v>429</v>
      </c>
      <c r="C258" s="433">
        <f>SUMIF('ตัดระหว่างกัน 2564'!D:D,B258,'ตัดระหว่างกัน 2564'!L:L)-SUMIF('ตัดระหว่างกัน 2564'!D:D,$B258,'ตัดระหว่างกัน 2564'!K:K)</f>
        <v>0</v>
      </c>
      <c r="D258" s="22" t="s">
        <v>430</v>
      </c>
      <c r="E258" s="23"/>
    </row>
    <row r="259" spans="1:5" ht="18.75">
      <c r="A259" s="37"/>
      <c r="B259" s="34" t="s">
        <v>431</v>
      </c>
      <c r="C259" s="433">
        <f>SUMIF('ตัดระหว่างกัน 2564'!D:D,B259,'ตัดระหว่างกัน 2564'!L:L)-SUMIF('ตัดระหว่างกัน 2564'!D:D,$B259,'ตัดระหว่างกัน 2564'!K:K)</f>
        <v>0</v>
      </c>
      <c r="D259" s="22" t="s">
        <v>432</v>
      </c>
      <c r="E259" s="32"/>
    </row>
    <row r="260" spans="1:5" ht="18.75">
      <c r="B260" s="19" t="s">
        <v>433</v>
      </c>
      <c r="C260" s="433">
        <f>SUMIF('ตัดระหว่างกัน 2564'!D:D,B260,'ตัดระหว่างกัน 2564'!L:L)-SUMIF('ตัดระหว่างกัน 2564'!D:D,$B260,'ตัดระหว่างกัน 2564'!K:K)</f>
        <v>0</v>
      </c>
      <c r="D260" s="22" t="s">
        <v>434</v>
      </c>
    </row>
    <row r="261" spans="1:5" ht="18.75">
      <c r="A261" s="90"/>
      <c r="B261" s="18" t="s">
        <v>435</v>
      </c>
      <c r="C261" s="433">
        <f>SUMIF('ตัดระหว่างกัน 2564'!D:D,B261,'ตัดระหว่างกัน 2564'!L:L)-SUMIF('ตัดระหว่างกัน 2564'!D:D,$B261,'ตัดระหว่างกัน 2564'!K:K)</f>
        <v>0</v>
      </c>
      <c r="D261" s="22" t="s">
        <v>436</v>
      </c>
      <c r="E261" s="16"/>
    </row>
    <row r="262" spans="1:5" ht="18.75">
      <c r="A262" s="94"/>
      <c r="B262" s="18" t="s">
        <v>437</v>
      </c>
      <c r="C262" s="433">
        <f>SUMIF('ตัดระหว่างกัน 2564'!D:D,B262,'ตัดระหว่างกัน 2564'!L:L)-SUMIF('ตัดระหว่างกัน 2564'!D:D,$B262,'ตัดระหว่างกัน 2564'!K:K)</f>
        <v>0</v>
      </c>
      <c r="D262" s="22" t="s">
        <v>438</v>
      </c>
      <c r="E262" s="35"/>
    </row>
    <row r="263" spans="1:5" ht="18.75">
      <c r="A263" s="94"/>
      <c r="B263" s="18" t="s">
        <v>439</v>
      </c>
      <c r="C263" s="433">
        <f>SUMIF('ตัดระหว่างกัน 2564'!D:D,B263,'ตัดระหว่างกัน 2564'!L:L)-SUMIF('ตัดระหว่างกัน 2564'!D:D,$B263,'ตัดระหว่างกัน 2564'!K:K)</f>
        <v>0</v>
      </c>
      <c r="D263" s="22" t="s">
        <v>440</v>
      </c>
      <c r="E263" s="35"/>
    </row>
    <row r="264" spans="1:5" ht="18.75">
      <c r="A264" s="37"/>
      <c r="B264" s="34" t="s">
        <v>441</v>
      </c>
      <c r="C264" s="433">
        <f>SUMIF('ตัดระหว่างกัน 2564'!D:D,B264,'ตัดระหว่างกัน 2564'!L:L)-SUMIF('ตัดระหว่างกัน 2564'!D:D,$B264,'ตัดระหว่างกัน 2564'!K:K)</f>
        <v>10120</v>
      </c>
      <c r="D264" s="22" t="s">
        <v>442</v>
      </c>
      <c r="E264" s="32"/>
    </row>
    <row r="265" spans="1:5">
      <c r="A265" s="50"/>
      <c r="B265" s="34"/>
      <c r="C265" s="152">
        <f>SUM(C154:C264)</f>
        <v>1159360.3599999999</v>
      </c>
      <c r="D265" s="33"/>
      <c r="E265" s="32"/>
    </row>
    <row r="266" spans="1:5">
      <c r="A266" s="94"/>
      <c r="B266" s="34"/>
      <c r="D266" s="33"/>
      <c r="E266" s="32"/>
    </row>
    <row r="267" spans="1:5">
      <c r="A267" s="94" t="s">
        <v>957</v>
      </c>
      <c r="B267" s="34"/>
      <c r="D267" s="37"/>
      <c r="E267" s="38"/>
    </row>
    <row r="268" spans="1:5" ht="18.75">
      <c r="A268" s="37"/>
      <c r="B268" s="34" t="s">
        <v>479</v>
      </c>
      <c r="C268" s="433">
        <f>SUMIF('ตัดระหว่างกัน 2564'!D:D,B268,'ตัดระหว่างกัน 2564'!L:L)-SUMIF('ตัดระหว่างกัน 2564'!D:D,$B268,'ตัดระหว่างกัน 2564'!K:K)</f>
        <v>15937445.560000001</v>
      </c>
      <c r="D268" s="22" t="s">
        <v>1834</v>
      </c>
      <c r="E268" s="32"/>
    </row>
    <row r="269" spans="1:5" ht="18.75">
      <c r="A269" s="94"/>
      <c r="B269" s="34" t="s">
        <v>481</v>
      </c>
      <c r="C269" s="433">
        <f>SUMIF('ตัดระหว่างกัน 2564'!D:D,B269,'ตัดระหว่างกัน 2564'!L:L)-SUMIF('ตัดระหว่างกัน 2564'!D:D,$B269,'ตัดระหว่างกัน 2564'!K:K)</f>
        <v>0</v>
      </c>
      <c r="D269" s="22" t="s">
        <v>480</v>
      </c>
      <c r="E269" s="32"/>
    </row>
    <row r="270" spans="1:5" ht="18.75">
      <c r="A270" s="37"/>
      <c r="B270" s="34" t="s">
        <v>483</v>
      </c>
      <c r="C270" s="433">
        <f>SUMIF('ตัดระหว่างกัน 2564'!D:D,B270,'ตัดระหว่างกัน 2564'!L:L)-SUMIF('ตัดระหว่างกัน 2564'!D:D,$B270,'ตัดระหว่างกัน 2564'!K:K)</f>
        <v>49056</v>
      </c>
      <c r="D270" s="22" t="s">
        <v>482</v>
      </c>
      <c r="E270" s="32"/>
    </row>
    <row r="271" spans="1:5" ht="18.75">
      <c r="A271" s="37"/>
      <c r="B271" s="34" t="s">
        <v>485</v>
      </c>
      <c r="C271" s="433">
        <f>SUMIF('ตัดระหว่างกัน 2564'!D:D,B271,'ตัดระหว่างกัน 2564'!L:L)-SUMIF('ตัดระหว่างกัน 2564'!D:D,$B271,'ตัดระหว่างกัน 2564'!K:K)</f>
        <v>0</v>
      </c>
      <c r="D271" s="22" t="s">
        <v>484</v>
      </c>
      <c r="E271" s="32"/>
    </row>
    <row r="272" spans="1:5" ht="18.75">
      <c r="A272" s="94"/>
      <c r="B272" s="34" t="s">
        <v>487</v>
      </c>
      <c r="C272" s="433">
        <f>SUMIF('ตัดระหว่างกัน 2564'!D:D,B272,'ตัดระหว่างกัน 2564'!L:L)-SUMIF('ตัดระหว่างกัน 2564'!D:D,$B272,'ตัดระหว่างกัน 2564'!K:K)</f>
        <v>0</v>
      </c>
      <c r="D272" s="22" t="s">
        <v>486</v>
      </c>
      <c r="E272" s="32"/>
    </row>
    <row r="273" spans="1:8">
      <c r="A273" s="37"/>
      <c r="B273" s="34"/>
      <c r="C273" s="152">
        <f>SUM(C268:C272)</f>
        <v>15986501.560000001</v>
      </c>
      <c r="D273" s="33"/>
      <c r="E273" s="32"/>
    </row>
    <row r="274" spans="1:8">
      <c r="A274" s="37"/>
      <c r="B274" s="34"/>
      <c r="D274" s="33"/>
      <c r="E274" s="32"/>
    </row>
    <row r="275" spans="1:8">
      <c r="A275" s="94"/>
      <c r="B275" s="34"/>
      <c r="D275" s="33"/>
      <c r="E275" s="32"/>
    </row>
    <row r="276" spans="1:8" ht="18.75">
      <c r="A276" s="50"/>
      <c r="B276" s="432" t="s">
        <v>687</v>
      </c>
      <c r="C276" s="433">
        <f>SUMIF('ตัดระหว่างกัน 2564'!D:D,B276,'ตัดระหว่างกัน 2564'!K:K)-SUMIF('ตัดระหว่างกัน 2564'!D:D,$B276,'ตัดระหว่างกัน 2564'!L:L)</f>
        <v>0</v>
      </c>
      <c r="D276" s="434" t="s">
        <v>688</v>
      </c>
      <c r="E276" s="45"/>
    </row>
    <row r="277" spans="1:8" ht="18.75">
      <c r="A277" s="50"/>
      <c r="B277" s="432" t="s">
        <v>1596</v>
      </c>
      <c r="C277" s="433">
        <f>SUMIF('ตัดระหว่างกัน 2564'!D:D,B277,'ตัดระหว่างกัน 2564'!K:K)-SUMIF('ตัดระหว่างกัน 2564'!D:D,$B277,'ตัดระหว่างกัน 2564'!L:L)</f>
        <v>74020</v>
      </c>
      <c r="D277" s="434" t="s">
        <v>1597</v>
      </c>
      <c r="E277" s="45"/>
      <c r="F277" s="21" t="s">
        <v>693</v>
      </c>
      <c r="G277" s="445">
        <f>SUMIF('ตัดระหว่างกัน 2564'!D:D,F277,'ตัดระหว่างกัน 2564'!K:K)-SUMIF('ตัดระหว่างกัน 2564'!D:D,$F277,'ตัดระหว่างกัน 2564'!L:L)</f>
        <v>51000</v>
      </c>
      <c r="H277" s="29" t="s">
        <v>694</v>
      </c>
    </row>
    <row r="278" spans="1:8" ht="18.75">
      <c r="A278" s="50"/>
      <c r="B278" s="432" t="s">
        <v>1598</v>
      </c>
      <c r="C278" s="433">
        <f>SUMIF('ตัดระหว่างกัน 2564'!D:D,B278,'ตัดระหว่างกัน 2564'!K:K)-SUMIF('ตัดระหว่างกัน 2564'!D:D,$B278,'ตัดระหว่างกัน 2564'!L:L)</f>
        <v>0</v>
      </c>
      <c r="D278" s="434" t="s">
        <v>1599</v>
      </c>
      <c r="E278" s="45"/>
      <c r="F278" s="21" t="s">
        <v>703</v>
      </c>
      <c r="G278" s="445">
        <f>SUMIF('ตัดระหว่างกัน 2564'!D:D,F278,'ตัดระหว่างกัน 2564'!K:K)-SUMIF('ตัดระหว่างกัน 2564'!D:D,$F278,'ตัดระหว่างกัน 2564'!L:L)</f>
        <v>8500</v>
      </c>
      <c r="H278" s="21" t="s">
        <v>704</v>
      </c>
    </row>
    <row r="279" spans="1:8" ht="36">
      <c r="A279" s="50"/>
      <c r="B279" s="441" t="s">
        <v>1600</v>
      </c>
      <c r="C279" s="433">
        <f>SUMIF('ตัดระหว่างกัน 2564'!D:D,B279,'ตัดระหว่างกัน 2564'!K:K)-SUMIF('ตัดระหว่างกัน 2564'!D:D,$B279,'ตัดระหว่างกัน 2564'!L:L)</f>
        <v>86444.62</v>
      </c>
      <c r="D279" s="442" t="s">
        <v>1601</v>
      </c>
      <c r="E279" s="23"/>
      <c r="G279" s="44">
        <f>SUM(G277:G278)</f>
        <v>59500</v>
      </c>
    </row>
    <row r="280" spans="1:8" ht="36">
      <c r="A280" s="50"/>
      <c r="B280" s="441" t="s">
        <v>1602</v>
      </c>
      <c r="C280" s="433">
        <f>SUMIF('ตัดระหว่างกัน 2564'!D:D,B280,'ตัดระหว่างกัน 2564'!K:K)-SUMIF('ตัดระหว่างกัน 2564'!D:D,$B280,'ตัดระหว่างกัน 2564'!L:L)</f>
        <v>35162</v>
      </c>
      <c r="D280" s="442" t="s">
        <v>1603</v>
      </c>
      <c r="E280" s="23"/>
      <c r="G280" s="44"/>
    </row>
    <row r="281" spans="1:8" ht="36">
      <c r="A281" s="50"/>
      <c r="B281" s="441" t="s">
        <v>1604</v>
      </c>
      <c r="C281" s="433">
        <f>SUMIF('ตัดระหว่างกัน 2564'!D:D,B281,'ตัดระหว่างกัน 2564'!K:K)-SUMIF('ตัดระหว่างกัน 2564'!D:D,$B281,'ตัดระหว่างกัน 2564'!L:L)</f>
        <v>3280</v>
      </c>
      <c r="D281" s="442" t="s">
        <v>1605</v>
      </c>
      <c r="E281" s="23"/>
      <c r="G281" s="44"/>
    </row>
    <row r="282" spans="1:8" ht="36">
      <c r="A282" s="50"/>
      <c r="B282" s="441" t="s">
        <v>1606</v>
      </c>
      <c r="C282" s="433">
        <f>SUMIF('ตัดระหว่างกัน 2564'!D:D,B282,'ตัดระหว่างกัน 2564'!K:K)-SUMIF('ตัดระหว่างกัน 2564'!D:D,$B282,'ตัดระหว่างกัน 2564'!L:L)</f>
        <v>25600</v>
      </c>
      <c r="D282" s="442" t="s">
        <v>1607</v>
      </c>
      <c r="E282" s="23"/>
      <c r="G282" s="44"/>
    </row>
    <row r="283" spans="1:8" ht="36">
      <c r="A283" s="50"/>
      <c r="B283" s="441" t="s">
        <v>1608</v>
      </c>
      <c r="C283" s="433">
        <f>SUMIF('ตัดระหว่างกัน 2564'!D:D,B283,'ตัดระหว่างกัน 2564'!K:K)-SUMIF('ตัดระหว่างกัน 2564'!D:D,$B283,'ตัดระหว่างกัน 2564'!L:L)</f>
        <v>0</v>
      </c>
      <c r="D283" s="442" t="s">
        <v>1609</v>
      </c>
      <c r="E283" s="23"/>
      <c r="G283" s="44"/>
    </row>
    <row r="284" spans="1:8" ht="36">
      <c r="A284" s="50"/>
      <c r="B284" s="441" t="s">
        <v>1610</v>
      </c>
      <c r="C284" s="433">
        <f>SUMIF('ตัดระหว่างกัน 2564'!D:D,B284,'ตัดระหว่างกัน 2564'!K:K)-SUMIF('ตัดระหว่างกัน 2564'!D:D,$B284,'ตัดระหว่างกัน 2564'!L:L)</f>
        <v>0</v>
      </c>
      <c r="D284" s="442" t="s">
        <v>1605</v>
      </c>
      <c r="E284" s="23"/>
      <c r="G284" s="44"/>
    </row>
    <row r="285" spans="1:8" ht="36">
      <c r="A285" s="50"/>
      <c r="B285" s="441" t="s">
        <v>1611</v>
      </c>
      <c r="C285" s="433">
        <f>SUMIF('ตัดระหว่างกัน 2564'!D:D,B285,'ตัดระหว่างกัน 2564'!K:K)-SUMIF('ตัดระหว่างกัน 2564'!D:D,$B285,'ตัดระหว่างกัน 2564'!L:L)</f>
        <v>0</v>
      </c>
      <c r="D285" s="442" t="s">
        <v>1607</v>
      </c>
      <c r="E285" s="45"/>
      <c r="G285" s="44"/>
    </row>
    <row r="286" spans="1:8" ht="36">
      <c r="A286" s="50"/>
      <c r="B286" s="441" t="s">
        <v>1612</v>
      </c>
      <c r="C286" s="433">
        <f>SUMIF('ตัดระหว่างกัน 2564'!D:D,B286,'ตัดระหว่างกัน 2564'!K:K)-SUMIF('ตัดระหว่างกัน 2564'!D:D,$B286,'ตัดระหว่างกัน 2564'!L:L)</f>
        <v>2057545.62</v>
      </c>
      <c r="D286" s="442" t="s">
        <v>691</v>
      </c>
      <c r="E286" s="23"/>
      <c r="G286" s="44"/>
    </row>
    <row r="287" spans="1:8" ht="36">
      <c r="A287" s="50"/>
      <c r="B287" s="441" t="s">
        <v>1613</v>
      </c>
      <c r="C287" s="433">
        <f>SUMIF('ตัดระหว่างกัน 2564'!D:D,B287,'ตัดระหว่างกัน 2564'!K:K)-SUMIF('ตัดระหว่างกัน 2564'!D:D,$B287,'ตัดระหว่างกัน 2564'!L:L)</f>
        <v>0</v>
      </c>
      <c r="D287" s="442" t="s">
        <v>1614</v>
      </c>
      <c r="E287" s="23"/>
      <c r="G287" s="44"/>
    </row>
    <row r="288" spans="1:8" ht="18.75">
      <c r="A288" s="94"/>
      <c r="B288" s="432" t="s">
        <v>693</v>
      </c>
      <c r="C288" s="433">
        <f>SUMIF('ตัดระหว่างกัน 2564'!D:D,B288,'ตัดระหว่างกัน 2564'!K:K)-SUMIF('ตัดระหว่างกัน 2564'!D:D,$B288,'ตัดระหว่างกัน 2564'!L:L)</f>
        <v>51000</v>
      </c>
      <c r="D288" s="436" t="s">
        <v>694</v>
      </c>
      <c r="G288" s="44"/>
    </row>
    <row r="289" spans="1:8" ht="36">
      <c r="A289" s="94"/>
      <c r="B289" s="441" t="s">
        <v>1617</v>
      </c>
      <c r="C289" s="433">
        <f>SUMIF('ตัดระหว่างกัน 2564'!D:D,B289,'ตัดระหว่างกัน 2564'!K:K)-SUMIF('ตัดระหว่างกัน 2564'!D:D,$B289,'ตัดระหว่างกัน 2564'!L:L)</f>
        <v>199391.94</v>
      </c>
      <c r="D289" s="442" t="s">
        <v>1618</v>
      </c>
      <c r="G289" s="44"/>
    </row>
    <row r="290" spans="1:8" ht="36">
      <c r="A290" s="94"/>
      <c r="B290" s="441" t="s">
        <v>1619</v>
      </c>
      <c r="C290" s="433">
        <f>SUMIF('ตัดระหว่างกัน 2564'!D:D,B290,'ตัดระหว่างกัน 2564'!K:K)-SUMIF('ตัดระหว่างกัน 2564'!D:D,$B290,'ตัดระหว่างกัน 2564'!L:L)</f>
        <v>0</v>
      </c>
      <c r="D290" s="442" t="s">
        <v>1620</v>
      </c>
      <c r="G290" s="44"/>
    </row>
    <row r="291" spans="1:8" ht="36">
      <c r="A291" s="42"/>
      <c r="B291" s="441" t="s">
        <v>1621</v>
      </c>
      <c r="C291" s="433">
        <f>SUMIF('ตัดระหว่างกัน 2564'!D:D,B291,'ตัดระหว่างกัน 2564'!K:K)-SUMIF('ตัดระหว่างกัน 2564'!D:D,$B291,'ตัดระหว่างกัน 2564'!L:L)</f>
        <v>0</v>
      </c>
      <c r="D291" s="442" t="s">
        <v>1622</v>
      </c>
      <c r="G291" s="44"/>
    </row>
    <row r="292" spans="1:8" ht="36">
      <c r="A292" s="42"/>
      <c r="B292" s="441" t="s">
        <v>1623</v>
      </c>
      <c r="C292" s="433">
        <f>SUMIF('ตัดระหว่างกัน 2564'!D:D,B292,'ตัดระหว่างกัน 2564'!K:K)-SUMIF('ตัดระหว่างกัน 2564'!D:D,$B292,'ตัดระหว่างกัน 2564'!L:L)</f>
        <v>0</v>
      </c>
      <c r="D292" s="442" t="s">
        <v>696</v>
      </c>
      <c r="G292" s="44"/>
    </row>
    <row r="293" spans="1:8" ht="18.75">
      <c r="B293" s="432" t="s">
        <v>698</v>
      </c>
      <c r="C293" s="433">
        <f>SUMIF('ตัดระหว่างกัน 2564'!D:D,B293,'ตัดระหว่างกัน 2564'!K:K)-SUMIF('ตัดระหว่างกัน 2564'!D:D,$B293,'ตัดระหว่างกัน 2564'!L:L)</f>
        <v>0</v>
      </c>
      <c r="D293" s="434" t="s">
        <v>697</v>
      </c>
      <c r="G293" s="44"/>
    </row>
    <row r="294" spans="1:8" ht="18.75">
      <c r="A294" s="90"/>
      <c r="B294" s="446" t="s">
        <v>700</v>
      </c>
      <c r="C294" s="433">
        <f>SUMIF('ตัดระหว่างกัน 2564'!D:D,B294,'ตัดระหว่างกัน 2564'!K:K)-SUMIF('ตัดระหว่างกัน 2564'!D:D,$B294,'ตัดระหว่างกัน 2564'!L:L)</f>
        <v>0</v>
      </c>
      <c r="D294" s="447" t="s">
        <v>699</v>
      </c>
      <c r="E294" s="16"/>
      <c r="G294" s="44"/>
    </row>
    <row r="295" spans="1:8" ht="36">
      <c r="A295" s="94"/>
      <c r="B295" s="438" t="s">
        <v>1624</v>
      </c>
      <c r="C295" s="433">
        <f>SUMIF('ตัดระหว่างกัน 2564'!D:D,B295,'ตัดระหว่างกัน 2564'!K:K)-SUMIF('ตัดระหว่างกัน 2564'!D:D,$B295,'ตัดระหว่างกัน 2564'!L:L)</f>
        <v>0</v>
      </c>
      <c r="D295" s="442" t="s">
        <v>1625</v>
      </c>
      <c r="E295" s="35"/>
      <c r="G295" s="44"/>
    </row>
    <row r="296" spans="1:8" ht="36">
      <c r="A296" s="94"/>
      <c r="B296" s="438" t="s">
        <v>1626</v>
      </c>
      <c r="C296" s="433">
        <f>SUMIF('ตัดระหว่างกัน 2564'!D:D,B296,'ตัดระหว่างกัน 2564'!K:K)-SUMIF('ตัดระหว่างกัน 2564'!D:D,$B296,'ตัดระหว่างกัน 2564'!L:L)</f>
        <v>0</v>
      </c>
      <c r="D296" s="442" t="s">
        <v>1627</v>
      </c>
      <c r="E296" s="35"/>
      <c r="G296" s="44"/>
    </row>
    <row r="297" spans="1:8" ht="36">
      <c r="A297" s="94"/>
      <c r="B297" s="438" t="s">
        <v>1628</v>
      </c>
      <c r="C297" s="433">
        <f>SUMIF('ตัดระหว่างกัน 2564'!D:D,B297,'ตัดระหว่างกัน 2564'!K:K)-SUMIF('ตัดระหว่างกัน 2564'!D:D,$B297,'ตัดระหว่างกัน 2564'!L:L)</f>
        <v>0</v>
      </c>
      <c r="D297" s="442" t="s">
        <v>1629</v>
      </c>
      <c r="E297" s="35"/>
      <c r="G297" s="44"/>
    </row>
    <row r="298" spans="1:8" ht="36">
      <c r="A298" s="94"/>
      <c r="B298" s="438" t="s">
        <v>1630</v>
      </c>
      <c r="C298" s="433">
        <f>SUMIF('ตัดระหว่างกัน 2564'!D:D,B298,'ตัดระหว่างกัน 2564'!K:K)-SUMIF('ตัดระหว่างกัน 2564'!D:D,$B298,'ตัดระหว่างกัน 2564'!L:L)</f>
        <v>62100</v>
      </c>
      <c r="D298" s="442" t="s">
        <v>1631</v>
      </c>
      <c r="E298" s="35"/>
      <c r="G298" s="44"/>
    </row>
    <row r="299" spans="1:8" ht="36">
      <c r="A299" s="94"/>
      <c r="B299" s="438" t="s">
        <v>703</v>
      </c>
      <c r="C299" s="433">
        <f>SUMIF('ตัดระหว่างกัน 2564'!D:D,B299,'ตัดระหว่างกัน 2564'!K:K)-SUMIF('ตัดระหว่างกัน 2564'!D:D,$B299,'ตัดระหว่างกัน 2564'!L:L)</f>
        <v>8500</v>
      </c>
      <c r="D299" s="439" t="s">
        <v>704</v>
      </c>
      <c r="E299" s="35"/>
      <c r="G299" s="44"/>
      <c r="H299" s="148"/>
    </row>
    <row r="300" spans="1:8" ht="36">
      <c r="A300" s="50"/>
      <c r="B300" s="441" t="s">
        <v>1835</v>
      </c>
      <c r="C300" s="433">
        <f>SUMIF('ตัดระหว่างกัน 2564'!D:D,B300,'ตัดระหว่างกัน 2564'!K:K)-SUMIF('ตัดระหว่างกัน 2564'!D:D,$B300,'ตัดระหว่างกัน 2564'!L:L)</f>
        <v>0</v>
      </c>
      <c r="D300" s="442" t="s">
        <v>1633</v>
      </c>
      <c r="E300" s="26"/>
      <c r="F300" s="59"/>
      <c r="G300" s="44"/>
      <c r="H300" s="148"/>
    </row>
    <row r="301" spans="1:8" ht="36">
      <c r="A301" s="50"/>
      <c r="B301" s="441" t="s">
        <v>1634</v>
      </c>
      <c r="C301" s="433">
        <f>SUMIF('ตัดระหว่างกัน 2564'!D:D,B301,'ตัดระหว่างกัน 2564'!K:K)-SUMIF('ตัดระหว่างกัน 2564'!D:D,$B301,'ตัดระหว่างกัน 2564'!L:L)</f>
        <v>0</v>
      </c>
      <c r="D301" s="442" t="s">
        <v>1635</v>
      </c>
      <c r="E301" s="26"/>
      <c r="G301" s="44"/>
      <c r="H301" s="148"/>
    </row>
    <row r="302" spans="1:8" ht="18.75">
      <c r="A302" s="50"/>
      <c r="B302" s="448" t="s">
        <v>707</v>
      </c>
      <c r="C302" s="433">
        <f>SUMIF('ตัดระหว่างกัน 2564'!D:D,B302,'ตัดระหว่างกัน 2564'!K:K)-SUMIF('ตัดระหว่างกัน 2564'!D:D,$B302,'ตัดระหว่างกัน 2564'!L:L)</f>
        <v>7700</v>
      </c>
      <c r="D302" s="449" t="s">
        <v>706</v>
      </c>
      <c r="E302" s="26"/>
      <c r="G302" s="44"/>
      <c r="H302" s="148"/>
    </row>
    <row r="303" spans="1:8" ht="36">
      <c r="A303" s="50"/>
      <c r="B303" s="105" t="s">
        <v>1636</v>
      </c>
      <c r="C303" s="433">
        <f>SUMIF('ตัดระหว่างกัน 2564'!D:D,B303,'ตัดระหว่างกัน 2564'!K:K)-SUMIF('ตัดระหว่างกัน 2564'!D:D,$B303,'ตัดระหว่างกัน 2564'!L:L)</f>
        <v>3020.61</v>
      </c>
      <c r="D303" s="82" t="s">
        <v>1637</v>
      </c>
      <c r="E303" s="26"/>
      <c r="G303" s="44"/>
      <c r="H303" s="148"/>
    </row>
    <row r="304" spans="1:8" ht="18.75">
      <c r="A304" s="50"/>
      <c r="B304" s="106" t="s">
        <v>1638</v>
      </c>
      <c r="C304" s="433">
        <f>SUMIF('ตัดระหว่างกัน 2564'!D:D,B304,'ตัดระหว่างกัน 2564'!K:K)-SUMIF('ตัดระหว่างกัน 2564'!D:D,$B304,'ตัดระหว่างกัน 2564'!L:L)</f>
        <v>2800</v>
      </c>
      <c r="D304" s="71" t="s">
        <v>1639</v>
      </c>
      <c r="E304" s="26"/>
      <c r="G304" s="44"/>
      <c r="H304" s="148"/>
    </row>
    <row r="305" spans="1:8" ht="18.75">
      <c r="A305" s="498"/>
      <c r="B305" s="106" t="s">
        <v>1640</v>
      </c>
      <c r="C305" s="433">
        <f>SUMIF('ตัดระหว่างกัน 2564'!D:D,B305,'ตัดระหว่างกัน 2564'!K:K)-SUMIF('ตัดระหว่างกัน 2564'!D:D,$B305,'ตัดระหว่างกัน 2564'!L:L)</f>
        <v>0</v>
      </c>
      <c r="D305" s="71" t="s">
        <v>1641</v>
      </c>
      <c r="E305" s="26"/>
      <c r="G305" s="44"/>
      <c r="H305" s="148"/>
    </row>
    <row r="306" spans="1:8" ht="18.75">
      <c r="A306" s="498"/>
      <c r="B306" s="106" t="s">
        <v>1642</v>
      </c>
      <c r="C306" s="433">
        <f>SUMIF('ตัดระหว่างกัน 2564'!D:D,B306,'ตัดระหว่างกัน 2564'!K:K)-SUMIF('ตัดระหว่างกัน 2564'!D:D,$B306,'ตัดระหว่างกัน 2564'!L:L)</f>
        <v>0</v>
      </c>
      <c r="D306" s="71" t="s">
        <v>1643</v>
      </c>
      <c r="E306" s="26"/>
      <c r="G306" s="44"/>
      <c r="H306" s="148"/>
    </row>
    <row r="307" spans="1:8" ht="18.75">
      <c r="A307" s="94"/>
      <c r="B307" s="106" t="s">
        <v>1644</v>
      </c>
      <c r="C307" s="433">
        <f>SUMIF('ตัดระหว่างกัน 2564'!D:D,B307,'ตัดระหว่างกัน 2564'!K:K)-SUMIF('ตัดระหว่างกัน 2564'!D:D,$B307,'ตัดระหว่างกัน 2564'!L:L)</f>
        <v>0</v>
      </c>
      <c r="D307" s="71" t="s">
        <v>1645</v>
      </c>
      <c r="E307" s="32"/>
      <c r="G307" s="44"/>
      <c r="H307" s="148"/>
    </row>
    <row r="308" spans="1:8" ht="36">
      <c r="A308" s="498"/>
      <c r="B308" s="105" t="s">
        <v>1646</v>
      </c>
      <c r="C308" s="433">
        <f>SUMIF('ตัดระหว่างกัน 2564'!D:D,B308,'ตัดระหว่างกัน 2564'!K:K)-SUMIF('ตัดระหว่างกัน 2564'!D:D,$B308,'ตัดระหว่างกัน 2564'!L:L)</f>
        <v>0</v>
      </c>
      <c r="D308" s="82" t="s">
        <v>1647</v>
      </c>
      <c r="E308" s="26"/>
      <c r="G308" s="44"/>
      <c r="H308" s="148"/>
    </row>
    <row r="309" spans="1:8" ht="36">
      <c r="A309" s="498"/>
      <c r="B309" s="105" t="s">
        <v>1648</v>
      </c>
      <c r="C309" s="433">
        <f>SUMIF('ตัดระหว่างกัน 2564'!D:D,B309,'ตัดระหว่างกัน 2564'!K:K)-SUMIF('ตัดระหว่างกัน 2564'!D:D,$B309,'ตัดระหว่างกัน 2564'!L:L)</f>
        <v>121352</v>
      </c>
      <c r="D309" s="82" t="s">
        <v>1649</v>
      </c>
      <c r="E309" s="26"/>
      <c r="G309" s="44"/>
      <c r="H309" s="148"/>
    </row>
    <row r="310" spans="1:8" ht="36">
      <c r="A310" s="498"/>
      <c r="B310" s="105" t="s">
        <v>709</v>
      </c>
      <c r="C310" s="433">
        <f>SUMIF('ตัดระหว่างกัน 2564'!D:D,B310,'ตัดระหว่างกัน 2564'!K:K)-SUMIF('ตัดระหว่างกัน 2564'!D:D,$B310,'ตัดระหว่างกัน 2564'!L:L)</f>
        <v>0</v>
      </c>
      <c r="D310" s="82" t="s">
        <v>710</v>
      </c>
      <c r="E310" s="26"/>
      <c r="G310" s="44"/>
      <c r="H310" s="148"/>
    </row>
    <row r="311" spans="1:8">
      <c r="A311" s="498"/>
      <c r="B311" s="39"/>
      <c r="C311" s="152">
        <f>SUM(C276:C310)</f>
        <v>2737916.79</v>
      </c>
      <c r="D311" s="27"/>
      <c r="E311" s="26"/>
    </row>
    <row r="312" spans="1:8">
      <c r="A312" s="94"/>
      <c r="B312" s="34"/>
      <c r="D312" s="33"/>
      <c r="E312" s="32"/>
      <c r="G312" s="44"/>
    </row>
    <row r="313" spans="1:8">
      <c r="A313" s="86" t="s">
        <v>1836</v>
      </c>
      <c r="B313" s="86"/>
      <c r="C313" s="86"/>
      <c r="D313" s="86"/>
      <c r="E313" s="32"/>
      <c r="G313" s="44"/>
    </row>
    <row r="314" spans="1:8" ht="18.75">
      <c r="A314" s="37"/>
      <c r="B314" s="19" t="s">
        <v>715</v>
      </c>
      <c r="C314" s="433">
        <f>SUMIF('ตัดระหว่างกัน 2564'!D:D,B314,'ตัดระหว่างกัน 2564'!K:K)-SUMIF('ตัดระหว่างกัน 2564'!D:D,$B314,'ตัดระหว่างกัน 2564'!L:L)</f>
        <v>261104</v>
      </c>
      <c r="D314" s="450" t="s">
        <v>714</v>
      </c>
      <c r="F314" s="21" t="s">
        <v>693</v>
      </c>
      <c r="G314" s="445">
        <f>SUMIF('ตัดระหว่างกัน 2564'!D:D,F314,'ตัดระหว่างกัน 2564'!K:K)-SUMIF('ตัดระหว่างกัน 2564'!D:D,$F314,'ตัดระหว่างกัน 2564'!L:L)</f>
        <v>51000</v>
      </c>
      <c r="H314" s="21" t="s">
        <v>694</v>
      </c>
    </row>
    <row r="315" spans="1:8" ht="18.75">
      <c r="B315" s="19" t="s">
        <v>717</v>
      </c>
      <c r="C315" s="433">
        <f>SUMIF('ตัดระหว่างกัน 2564'!D:D,B315,'ตัดระหว่างกัน 2564'!K:K)-SUMIF('ตัดระหว่างกัน 2564'!D:D,$B315,'ตัดระหว่างกัน 2564'!L:L)</f>
        <v>0</v>
      </c>
      <c r="D315" s="450" t="s">
        <v>716</v>
      </c>
      <c r="F315" s="21" t="s">
        <v>703</v>
      </c>
      <c r="G315" s="445">
        <f>SUMIF('ตัดระหว่างกัน 2564'!D:D,F315,'ตัดระหว่างกัน 2564'!K:K)-SUMIF('ตัดระหว่างกัน 2564'!D:D,$F315,'ตัดระหว่างกัน 2564'!L:L)</f>
        <v>8500</v>
      </c>
      <c r="H315" s="21" t="s">
        <v>704</v>
      </c>
    </row>
    <row r="316" spans="1:8" ht="18.75">
      <c r="A316" s="90"/>
      <c r="B316" s="107" t="s">
        <v>719</v>
      </c>
      <c r="C316" s="433">
        <f>SUMIF('ตัดระหว่างกัน 2564'!D:D,B316,'ตัดระหว่างกัน 2564'!K:K)-SUMIF('ตัดระหว่างกัน 2564'!D:D,$B316,'ตัดระหว่างกัน 2564'!L:L)</f>
        <v>0</v>
      </c>
      <c r="D316" s="450" t="s">
        <v>718</v>
      </c>
      <c r="E316" s="16"/>
      <c r="G316" s="49">
        <f>SUM(G314:G315)</f>
        <v>59500</v>
      </c>
    </row>
    <row r="317" spans="1:8" ht="18.75">
      <c r="A317" s="94"/>
      <c r="B317" s="18" t="s">
        <v>713</v>
      </c>
      <c r="C317" s="433">
        <f>SUMIF('ตัดระหว่างกัน 2564'!D:D,B317,'ตัดระหว่างกัน 2564'!K:K)-SUMIF('ตัดระหว่างกัน 2564'!D:D,$B317,'ตัดระหว่างกัน 2564'!L:L)</f>
        <v>0</v>
      </c>
      <c r="D317" s="19" t="s">
        <v>712</v>
      </c>
      <c r="E317" s="35"/>
      <c r="G317" s="49"/>
    </row>
    <row r="318" spans="1:8" ht="18.75">
      <c r="A318" s="94"/>
      <c r="B318" s="18"/>
      <c r="C318" s="152">
        <f>SUM(C314:C317)</f>
        <v>261104</v>
      </c>
      <c r="E318" s="35"/>
      <c r="F318" s="21" t="s">
        <v>713</v>
      </c>
      <c r="G318" s="445">
        <f>SUMIF('ตัดระหว่างกัน 2564'!D:D,F318,'ตัดระหว่างกัน 2564'!K:K)-SUMIF('ตัดระหว่างกัน 2564'!D:D,$F318,'ตัดระหว่างกัน 2564'!L:L)</f>
        <v>0</v>
      </c>
      <c r="H318" s="21" t="s">
        <v>712</v>
      </c>
    </row>
    <row r="319" spans="1:8" ht="18.75">
      <c r="A319" s="50"/>
      <c r="B319" s="39"/>
      <c r="E319" s="28"/>
      <c r="F319" s="21" t="s">
        <v>717</v>
      </c>
      <c r="G319" s="445">
        <f>SUMIF('ตัดระหว่างกัน 2564'!D:D,F319,'ตัดระหว่างกัน 2564'!K:K)-SUMIF('ตัดระหว่างกัน 2564'!D:D,$F319,'ตัดระหว่างกัน 2564'!L:L)</f>
        <v>0</v>
      </c>
      <c r="H319" s="21" t="s">
        <v>716</v>
      </c>
    </row>
    <row r="320" spans="1:8" ht="18.75">
      <c r="A320" s="50"/>
      <c r="B320" s="39"/>
      <c r="D320" s="50"/>
      <c r="E320" s="28"/>
      <c r="F320" s="21" t="s">
        <v>719</v>
      </c>
      <c r="G320" s="445">
        <f>SUMIF('ตัดระหว่างกัน 2564'!D:D,F320,'ตัดระหว่างกัน 2564'!K:K)-SUMIF('ตัดระหว่างกัน 2564'!D:D,$F320,'ตัดระหว่างกัน 2564'!L:L)</f>
        <v>0</v>
      </c>
      <c r="H320" s="21" t="s">
        <v>718</v>
      </c>
    </row>
    <row r="321" spans="1:8">
      <c r="A321" s="50"/>
      <c r="B321" s="39"/>
      <c r="D321" s="40"/>
      <c r="E321" s="51"/>
      <c r="G321" s="44">
        <f>SUM(G318:G320)</f>
        <v>0</v>
      </c>
    </row>
    <row r="322" spans="1:8">
      <c r="A322" s="94"/>
      <c r="B322" s="39"/>
      <c r="D322" s="50"/>
      <c r="E322" s="28"/>
      <c r="G322" s="44">
        <f>G316-G321</f>
        <v>59500</v>
      </c>
    </row>
    <row r="323" spans="1:8">
      <c r="A323" s="37"/>
    </row>
    <row r="325" spans="1:8">
      <c r="A325" s="90"/>
      <c r="B325" s="18"/>
      <c r="D325" s="17"/>
      <c r="E325" s="16"/>
    </row>
    <row r="326" spans="1:8">
      <c r="A326" s="94"/>
      <c r="B326" s="18"/>
      <c r="D326" s="36"/>
      <c r="E326" s="35"/>
    </row>
    <row r="327" spans="1:8">
      <c r="A327" s="94" t="s">
        <v>1837</v>
      </c>
      <c r="B327" s="18"/>
      <c r="D327" s="36"/>
      <c r="E327" s="35"/>
      <c r="F327" s="35"/>
      <c r="G327" s="21"/>
      <c r="H327" s="20"/>
    </row>
    <row r="328" spans="1:8" ht="18.75">
      <c r="A328" s="37"/>
      <c r="B328" s="34" t="s">
        <v>740</v>
      </c>
      <c r="C328" s="433">
        <f>SUMIF('ตัดระหว่างกัน 2564'!D:D,B328,'ตัดระหว่างกัน 2564'!K:K)-SUMIF('ตัดระหว่างกัน 2564'!D:D,$B328,'ตัดระหว่างกัน 2564'!L:L)</f>
        <v>1702856.94</v>
      </c>
      <c r="D328" s="22" t="s">
        <v>739</v>
      </c>
      <c r="E328" s="32"/>
      <c r="F328" s="21" t="s">
        <v>740</v>
      </c>
      <c r="G328" s="445">
        <f>SUMIF('ตัดระหว่างกัน 2564'!D:D,F328,'ตัดระหว่างกัน 2564'!K:K)-SUMIF('ตัดระหว่างกัน 2564'!D:D,$F328,'ตัดระหว่างกัน 2564'!L:L)</f>
        <v>1702856.94</v>
      </c>
      <c r="H328" s="69" t="s">
        <v>739</v>
      </c>
    </row>
    <row r="329" spans="1:8" ht="18.75">
      <c r="A329" s="37"/>
      <c r="B329" s="34" t="s">
        <v>742</v>
      </c>
      <c r="C329" s="433">
        <f>SUMIF('ตัดระหว่างกัน 2564'!D:D,B329,'ตัดระหว่างกัน 2564'!K:K)-SUMIF('ตัดระหว่างกัน 2564'!D:D,$B329,'ตัดระหว่างกัน 2564'!L:L)</f>
        <v>0</v>
      </c>
      <c r="D329" s="22" t="s">
        <v>741</v>
      </c>
      <c r="E329" s="38"/>
      <c r="F329" s="21" t="s">
        <v>742</v>
      </c>
      <c r="G329" s="445">
        <f>SUMIF('ตัดระหว่างกัน 2564'!D:D,F329,'ตัดระหว่างกัน 2564'!K:K)-SUMIF('ตัดระหว่างกัน 2564'!D:D,$F329,'ตัดระหว่างกัน 2564'!L:L)</f>
        <v>0</v>
      </c>
      <c r="H329" s="69" t="s">
        <v>741</v>
      </c>
    </row>
    <row r="330" spans="1:8" ht="18.75">
      <c r="A330" s="37"/>
      <c r="B330" s="34" t="s">
        <v>744</v>
      </c>
      <c r="C330" s="433">
        <f>SUMIF('ตัดระหว่างกัน 2564'!D:D,B330,'ตัดระหว่างกัน 2564'!K:K)-SUMIF('ตัดระหว่างกัน 2564'!D:D,$B330,'ตัดระหว่างกัน 2564'!L:L)</f>
        <v>0</v>
      </c>
      <c r="D330" s="22" t="s">
        <v>743</v>
      </c>
      <c r="E330" s="32"/>
      <c r="F330" s="21" t="s">
        <v>752</v>
      </c>
      <c r="G330" s="445">
        <f>SUMIF('ตัดระหว่างกัน 2564'!D:D,F330,'ตัดระหว่างกัน 2564'!K:K)-SUMIF('ตัดระหว่างกัน 2564'!D:D,$F330,'ตัดระหว่างกัน 2564'!L:L)</f>
        <v>0</v>
      </c>
      <c r="H330" s="69" t="s">
        <v>751</v>
      </c>
    </row>
    <row r="331" spans="1:8" ht="18.75">
      <c r="A331" s="50"/>
      <c r="B331" s="34" t="s">
        <v>746</v>
      </c>
      <c r="C331" s="433">
        <f>SUMIF('ตัดระหว่างกัน 2564'!D:D,B331,'ตัดระหว่างกัน 2564'!K:K)-SUMIF('ตัดระหว่างกัน 2564'!D:D,$B331,'ตัดระหว่างกัน 2564'!L:L)</f>
        <v>0</v>
      </c>
      <c r="D331" s="22" t="s">
        <v>745</v>
      </c>
      <c r="E331" s="32"/>
      <c r="F331" s="21" t="s">
        <v>754</v>
      </c>
      <c r="G331" s="445">
        <f>SUMIF('ตัดระหว่างกัน 2564'!D:D,F331,'ตัดระหว่างกัน 2564'!K:K)-SUMIF('ตัดระหว่างกัน 2564'!D:D,$F331,'ตัดระหว่างกัน 2564'!L:L)</f>
        <v>0</v>
      </c>
      <c r="H331" s="69" t="s">
        <v>753</v>
      </c>
    </row>
    <row r="332" spans="1:8" ht="18.75">
      <c r="A332" s="37"/>
      <c r="B332" s="34" t="s">
        <v>748</v>
      </c>
      <c r="C332" s="433">
        <f>SUMIF('ตัดระหว่างกัน 2564'!D:D,B332,'ตัดระหว่างกัน 2564'!K:K)-SUMIF('ตัดระหว่างกัน 2564'!D:D,$B332,'ตัดระหว่างกัน 2564'!L:L)</f>
        <v>0</v>
      </c>
      <c r="D332" s="22" t="s">
        <v>747</v>
      </c>
      <c r="E332" s="32"/>
      <c r="F332" s="21" t="s">
        <v>771</v>
      </c>
      <c r="G332" s="445">
        <f>SUMIF('ตัดระหว่างกัน 2564'!D:D,F332,'ตัดระหว่างกัน 2564'!K:K)-SUMIF('ตัดระหว่างกัน 2564'!D:D,$F332,'ตัดระหว่างกัน 2564'!L:L)</f>
        <v>0</v>
      </c>
      <c r="H332" s="72" t="s">
        <v>770</v>
      </c>
    </row>
    <row r="333" spans="1:8" ht="18.75">
      <c r="A333" s="37"/>
      <c r="B333" s="34" t="s">
        <v>750</v>
      </c>
      <c r="C333" s="433">
        <f>SUMIF('ตัดระหว่างกัน 2564'!D:D,B333,'ตัดระหว่างกัน 2564'!K:K)-SUMIF('ตัดระหว่างกัน 2564'!D:D,$B333,'ตัดระหว่างกัน 2564'!L:L)</f>
        <v>0</v>
      </c>
      <c r="D333" s="22" t="s">
        <v>749</v>
      </c>
      <c r="E333" s="32"/>
      <c r="F333" s="21" t="s">
        <v>777</v>
      </c>
      <c r="G333" s="445">
        <f>SUMIF('ตัดระหว่างกัน 2564'!D:D,F333,'ตัดระหว่างกัน 2564'!K:K)-SUMIF('ตัดระหว่างกัน 2564'!D:D,$F333,'ตัดระหว่างกัน 2564'!L:L)</f>
        <v>0</v>
      </c>
      <c r="H333" s="72" t="s">
        <v>776</v>
      </c>
    </row>
    <row r="334" spans="1:8" ht="18.75">
      <c r="A334" s="37"/>
      <c r="B334" s="34" t="s">
        <v>752</v>
      </c>
      <c r="C334" s="433">
        <f>SUMIF('ตัดระหว่างกัน 2564'!D:D,B334,'ตัดระหว่างกัน 2564'!K:K)-SUMIF('ตัดระหว่างกัน 2564'!D:D,$B334,'ตัดระหว่างกัน 2564'!L:L)</f>
        <v>0</v>
      </c>
      <c r="D334" s="22" t="s">
        <v>751</v>
      </c>
      <c r="E334" s="38"/>
      <c r="F334" s="21" t="s">
        <v>779</v>
      </c>
      <c r="G334" s="445">
        <f>SUMIF('ตัดระหว่างกัน 2564'!D:D,F334,'ตัดระหว่างกัน 2564'!K:K)-SUMIF('ตัดระหว่างกัน 2564'!D:D,$F334,'ตัดระหว่างกัน 2564'!L:L)</f>
        <v>0</v>
      </c>
      <c r="H334" s="72" t="s">
        <v>778</v>
      </c>
    </row>
    <row r="335" spans="1:8" ht="18.75">
      <c r="A335" s="94"/>
      <c r="B335" s="34" t="s">
        <v>754</v>
      </c>
      <c r="C335" s="433">
        <f>SUMIF('ตัดระหว่างกัน 2564'!D:D,B335,'ตัดระหว่างกัน 2564'!K:K)-SUMIF('ตัดระหว่างกัน 2564'!D:D,$B335,'ตัดระหว่างกัน 2564'!L:L)</f>
        <v>0</v>
      </c>
      <c r="D335" s="22" t="s">
        <v>753</v>
      </c>
      <c r="E335" s="32"/>
      <c r="G335" s="44">
        <f>SUM(G328:G334)</f>
        <v>1702856.94</v>
      </c>
      <c r="H335" s="72"/>
    </row>
    <row r="336" spans="1:8" ht="18.75">
      <c r="A336" s="37"/>
      <c r="B336" s="19" t="s">
        <v>756</v>
      </c>
      <c r="C336" s="433">
        <f>SUMIF('ตัดระหว่างกัน 2564'!D:D,B336,'ตัดระหว่างกัน 2564'!K:K)-SUMIF('ตัดระหว่างกัน 2564'!D:D,$B336,'ตัดระหว่างกัน 2564'!L:L)</f>
        <v>0</v>
      </c>
      <c r="D336" s="22" t="s">
        <v>755</v>
      </c>
      <c r="H336" s="72"/>
    </row>
    <row r="337" spans="1:5" ht="18.75">
      <c r="A337" s="70"/>
      <c r="B337" s="19" t="s">
        <v>758</v>
      </c>
      <c r="C337" s="433">
        <f>SUMIF('ตัดระหว่างกัน 2564'!D:D,B337,'ตัดระหว่างกัน 2564'!K:K)-SUMIF('ตัดระหว่างกัน 2564'!D:D,$B337,'ตัดระหว่างกัน 2564'!L:L)</f>
        <v>101493</v>
      </c>
      <c r="D337" s="22" t="s">
        <v>757</v>
      </c>
    </row>
    <row r="338" spans="1:5" ht="18.75">
      <c r="A338" s="70"/>
      <c r="B338" s="19" t="s">
        <v>760</v>
      </c>
      <c r="C338" s="433">
        <f>SUMIF('ตัดระหว่างกัน 2564'!D:D,B338,'ตัดระหว่างกัน 2564'!K:K)-SUMIF('ตัดระหว่างกัน 2564'!D:D,$B338,'ตัดระหว่างกัน 2564'!L:L)</f>
        <v>9067900</v>
      </c>
      <c r="D338" s="22" t="s">
        <v>759</v>
      </c>
    </row>
    <row r="339" spans="1:5" ht="18.75">
      <c r="B339" s="19" t="s">
        <v>762</v>
      </c>
      <c r="C339" s="433">
        <f>SUMIF('ตัดระหว่างกัน 2564'!D:D,B339,'ตัดระหว่างกัน 2564'!K:K)-SUMIF('ตัดระหว่างกัน 2564'!D:D,$B339,'ตัดระหว่างกัน 2564'!L:L)</f>
        <v>65911.88</v>
      </c>
      <c r="D339" s="22" t="s">
        <v>761</v>
      </c>
    </row>
    <row r="340" spans="1:5" ht="18.75">
      <c r="A340" s="90"/>
      <c r="B340" s="18" t="s">
        <v>764</v>
      </c>
      <c r="C340" s="433">
        <f>SUMIF('ตัดระหว่างกัน 2564'!D:D,B340,'ตัดระหว่างกัน 2564'!K:K)-SUMIF('ตัดระหว่างกัน 2564'!D:D,$B340,'ตัดระหว่างกัน 2564'!L:L)</f>
        <v>0</v>
      </c>
      <c r="D340" s="22" t="s">
        <v>763</v>
      </c>
      <c r="E340" s="16"/>
    </row>
    <row r="341" spans="1:5" ht="36">
      <c r="A341" s="94"/>
      <c r="B341" s="108" t="s">
        <v>1724</v>
      </c>
      <c r="C341" s="433">
        <f>SUMIF('ตัดระหว่างกัน 2564'!D:D,B341,'ตัดระหว่างกัน 2564'!K:K)-SUMIF('ตัดระหว่างกัน 2564'!D:D,$B341,'ตัดระหว่างกัน 2564'!L:L)</f>
        <v>0</v>
      </c>
      <c r="D341" s="100" t="s">
        <v>765</v>
      </c>
      <c r="E341" s="35"/>
    </row>
    <row r="342" spans="1:5" ht="18.75">
      <c r="A342" s="94"/>
      <c r="B342" s="109" t="s">
        <v>1725</v>
      </c>
      <c r="C342" s="433">
        <f>SUMIF('ตัดระหว่างกัน 2564'!D:D,B342,'ตัดระหว่างกัน 2564'!K:K)-SUMIF('ตัดระหว่างกัน 2564'!D:D,$B342,'ตัดระหว่างกัน 2564'!L:L)</f>
        <v>75808</v>
      </c>
      <c r="D342" s="22" t="s">
        <v>1726</v>
      </c>
      <c r="E342" s="35"/>
    </row>
    <row r="343" spans="1:5" ht="18.75">
      <c r="A343" s="94"/>
      <c r="B343" s="18" t="s">
        <v>767</v>
      </c>
      <c r="C343" s="433">
        <f>SUMIF('ตัดระหว่างกัน 2564'!D:D,B343,'ตัดระหว่างกัน 2564'!K:K)-SUMIF('ตัดระหว่างกัน 2564'!D:D,$B343,'ตัดระหว่างกัน 2564'!L:L)</f>
        <v>0</v>
      </c>
      <c r="D343" s="22" t="s">
        <v>766</v>
      </c>
      <c r="E343" s="35"/>
    </row>
    <row r="344" spans="1:5" ht="36">
      <c r="A344" s="50"/>
      <c r="B344" s="39" t="s">
        <v>771</v>
      </c>
      <c r="C344" s="433">
        <f>SUMIF('ตัดระหว่างกัน 2564'!D:D,B344,'ตัดระหว่างกัน 2564'!K:K)-SUMIF('ตัดระหว่างกัน 2564'!D:D,$B344,'ตัดระหว่างกัน 2564'!L:L)</f>
        <v>0</v>
      </c>
      <c r="D344" s="22" t="s">
        <v>770</v>
      </c>
      <c r="E344" s="26"/>
    </row>
    <row r="345" spans="1:5" ht="36">
      <c r="A345" s="50"/>
      <c r="B345" s="39" t="s">
        <v>773</v>
      </c>
      <c r="C345" s="433">
        <f>SUMIF('ตัดระหว่างกัน 2564'!D:D,B345,'ตัดระหว่างกัน 2564'!K:K)-SUMIF('ตัดระหว่างกัน 2564'!D:D,$B345,'ตัดระหว่างกัน 2564'!L:L)</f>
        <v>0</v>
      </c>
      <c r="D345" s="22" t="s">
        <v>772</v>
      </c>
      <c r="E345" s="26"/>
    </row>
    <row r="346" spans="1:5" ht="36">
      <c r="A346" s="50"/>
      <c r="B346" s="39" t="s">
        <v>775</v>
      </c>
      <c r="C346" s="433">
        <f>SUMIF('ตัดระหว่างกัน 2564'!D:D,B346,'ตัดระหว่างกัน 2564'!K:K)-SUMIF('ตัดระหว่างกัน 2564'!D:D,$B346,'ตัดระหว่างกัน 2564'!L:L)</f>
        <v>0</v>
      </c>
      <c r="D346" s="22" t="s">
        <v>774</v>
      </c>
      <c r="E346" s="26"/>
    </row>
    <row r="347" spans="1:5" ht="36">
      <c r="A347" s="50"/>
      <c r="B347" s="39" t="s">
        <v>777</v>
      </c>
      <c r="C347" s="433">
        <f>SUMIF('ตัดระหว่างกัน 2564'!D:D,B347,'ตัดระหว่างกัน 2564'!K:K)-SUMIF('ตัดระหว่างกัน 2564'!D:D,$B347,'ตัดระหว่างกัน 2564'!L:L)</f>
        <v>0</v>
      </c>
      <c r="D347" s="22" t="s">
        <v>776</v>
      </c>
      <c r="E347" s="26"/>
    </row>
    <row r="348" spans="1:5" ht="36">
      <c r="A348" s="50"/>
      <c r="B348" s="39" t="s">
        <v>779</v>
      </c>
      <c r="C348" s="433">
        <f>SUMIF('ตัดระหว่างกัน 2564'!D:D,B348,'ตัดระหว่างกัน 2564'!K:K)-SUMIF('ตัดระหว่างกัน 2564'!D:D,$B348,'ตัดระหว่างกัน 2564'!L:L)</f>
        <v>0</v>
      </c>
      <c r="D348" s="22" t="s">
        <v>778</v>
      </c>
      <c r="E348" s="26"/>
    </row>
    <row r="349" spans="1:5" ht="18.75">
      <c r="A349" s="50"/>
      <c r="B349" s="34" t="s">
        <v>781</v>
      </c>
      <c r="C349" s="433">
        <f>SUMIF('ตัดระหว่างกัน 2564'!D:D,B349,'ตัดระหว่างกัน 2564'!K:K)-SUMIF('ตัดระหว่างกัน 2564'!D:D,$B349,'ตัดระหว่างกัน 2564'!L:L)</f>
        <v>0</v>
      </c>
      <c r="D349" s="22" t="s">
        <v>780</v>
      </c>
      <c r="E349" s="32"/>
    </row>
    <row r="350" spans="1:5">
      <c r="A350" s="50"/>
      <c r="B350" s="99"/>
      <c r="C350" s="93">
        <f>SUM(C328:C349)</f>
        <v>11013969.82</v>
      </c>
      <c r="D350" s="22"/>
      <c r="E350" s="45"/>
    </row>
    <row r="351" spans="1:5">
      <c r="A351" s="50"/>
      <c r="B351" s="99"/>
      <c r="D351" s="22"/>
      <c r="E351" s="45"/>
    </row>
    <row r="352" spans="1:5">
      <c r="A352" s="50"/>
      <c r="B352" s="34"/>
      <c r="D352" s="22"/>
      <c r="E352" s="32"/>
    </row>
    <row r="353" spans="1:5">
      <c r="A353" s="50"/>
      <c r="B353" s="34"/>
      <c r="D353" s="22"/>
      <c r="E353" s="32"/>
    </row>
    <row r="354" spans="1:5">
      <c r="A354" s="50"/>
      <c r="B354" s="39"/>
      <c r="D354" s="22"/>
      <c r="E354" s="26"/>
    </row>
    <row r="355" spans="1:5">
      <c r="A355" s="50"/>
      <c r="B355" s="39"/>
      <c r="D355" s="22"/>
      <c r="E355" s="26"/>
    </row>
    <row r="356" spans="1:5">
      <c r="A356" s="50"/>
      <c r="B356" s="39"/>
      <c r="D356" s="22"/>
      <c r="E356" s="26"/>
    </row>
    <row r="357" spans="1:5">
      <c r="A357" s="50"/>
      <c r="B357" s="39"/>
      <c r="D357" s="22"/>
      <c r="E357" s="26"/>
    </row>
    <row r="358" spans="1:5">
      <c r="A358" s="50"/>
      <c r="B358" s="34"/>
      <c r="D358" s="22"/>
      <c r="E358" s="32"/>
    </row>
    <row r="359" spans="1:5">
      <c r="A359" s="50"/>
      <c r="B359" s="34"/>
      <c r="D359" s="22"/>
      <c r="E359" s="32"/>
    </row>
    <row r="360" spans="1:5">
      <c r="A360" s="50"/>
      <c r="B360" s="99"/>
      <c r="D360" s="22"/>
      <c r="E360" s="45"/>
    </row>
    <row r="361" spans="1:5">
      <c r="A361" s="50"/>
      <c r="B361" s="99"/>
      <c r="D361" s="22"/>
      <c r="E361" s="45"/>
    </row>
    <row r="362" spans="1:5">
      <c r="A362" s="90"/>
      <c r="D362" s="22"/>
    </row>
    <row r="363" spans="1:5">
      <c r="D363" s="22"/>
    </row>
    <row r="364" spans="1:5">
      <c r="D364" s="22"/>
    </row>
    <row r="365" spans="1:5">
      <c r="A365" s="90"/>
      <c r="B365" s="18"/>
      <c r="D365" s="22"/>
      <c r="E365" s="16"/>
    </row>
    <row r="366" spans="1:5">
      <c r="B366" s="18"/>
      <c r="D366" s="22"/>
      <c r="E366" s="35"/>
    </row>
    <row r="367" spans="1:5">
      <c r="A367" s="94"/>
      <c r="B367" s="18"/>
      <c r="D367" s="22"/>
      <c r="E367" s="35"/>
    </row>
    <row r="368" spans="1:5">
      <c r="A368" s="50"/>
      <c r="B368" s="34"/>
      <c r="D368" s="22"/>
      <c r="E368" s="32"/>
    </row>
    <row r="369" spans="1:5">
      <c r="A369" s="50"/>
      <c r="B369" s="34"/>
      <c r="D369" s="22"/>
      <c r="E369" s="32"/>
    </row>
    <row r="370" spans="1:5">
      <c r="A370" s="50"/>
      <c r="B370" s="34"/>
      <c r="D370" s="22"/>
      <c r="E370" s="32"/>
    </row>
    <row r="371" spans="1:5">
      <c r="A371" s="37"/>
      <c r="B371" s="99"/>
      <c r="D371" s="22"/>
      <c r="E371" s="32"/>
    </row>
    <row r="372" spans="1:5">
      <c r="A372" s="50"/>
      <c r="B372" s="34"/>
      <c r="D372" s="22"/>
      <c r="E372" s="32"/>
    </row>
    <row r="373" spans="1:5">
      <c r="A373" s="90"/>
      <c r="D373" s="22"/>
    </row>
    <row r="374" spans="1:5">
      <c r="A374" s="94"/>
      <c r="D374" s="22"/>
    </row>
    <row r="375" spans="1:5">
      <c r="D375" s="22"/>
    </row>
    <row r="376" spans="1:5">
      <c r="A376" s="90"/>
      <c r="B376" s="18"/>
      <c r="D376" s="22"/>
      <c r="E376" s="16"/>
    </row>
    <row r="377" spans="1:5">
      <c r="B377" s="18"/>
      <c r="D377" s="22"/>
      <c r="E377" s="35"/>
    </row>
    <row r="378" spans="1:5">
      <c r="A378" s="94"/>
      <c r="B378" s="18"/>
      <c r="D378" s="22"/>
      <c r="E378" s="35"/>
    </row>
    <row r="379" spans="1:5">
      <c r="A379" s="50"/>
      <c r="B379" s="39"/>
      <c r="D379" s="22"/>
      <c r="E379" s="23"/>
    </row>
    <row r="380" spans="1:5">
      <c r="A380" s="50"/>
      <c r="B380" s="39"/>
      <c r="D380" s="22"/>
      <c r="E380" s="23"/>
    </row>
    <row r="381" spans="1:5">
      <c r="A381" s="50"/>
      <c r="B381" s="39"/>
      <c r="D381" s="24"/>
      <c r="E381" s="23"/>
    </row>
    <row r="382" spans="1:5">
      <c r="A382" s="50"/>
      <c r="B382" s="39"/>
      <c r="D382" s="24"/>
      <c r="E382" s="23"/>
    </row>
    <row r="383" spans="1:5">
      <c r="A383" s="50"/>
      <c r="B383" s="99"/>
      <c r="D383" s="24"/>
      <c r="E383" s="23"/>
    </row>
    <row r="384" spans="1:5">
      <c r="A384" s="50"/>
      <c r="B384" s="99"/>
      <c r="D384" s="24"/>
      <c r="E384" s="23"/>
    </row>
    <row r="385" spans="1:9">
      <c r="A385" s="498"/>
      <c r="B385" s="99"/>
      <c r="D385" s="24"/>
      <c r="E385" s="23"/>
    </row>
    <row r="386" spans="1:9">
      <c r="A386" s="498"/>
      <c r="B386" s="99"/>
      <c r="D386" s="24"/>
      <c r="E386" s="23"/>
    </row>
    <row r="387" spans="1:9">
      <c r="A387" s="94"/>
      <c r="B387" s="33"/>
    </row>
    <row r="388" spans="1:9">
      <c r="A388" s="37"/>
      <c r="B388" s="33"/>
    </row>
    <row r="389" spans="1:9">
      <c r="A389" s="37"/>
      <c r="B389" s="33"/>
    </row>
    <row r="390" spans="1:9" s="89" customFormat="1">
      <c r="A390" s="94"/>
      <c r="B390" s="33"/>
      <c r="C390" s="22"/>
      <c r="D390" s="19"/>
      <c r="E390" s="21"/>
      <c r="F390" s="20"/>
      <c r="G390" s="20"/>
      <c r="H390" s="20"/>
      <c r="I390" s="20"/>
    </row>
    <row r="391" spans="1:9" s="89" customFormat="1">
      <c r="A391" s="37"/>
      <c r="B391" s="110"/>
      <c r="C391" s="22"/>
      <c r="D391" s="19"/>
      <c r="E391" s="21"/>
      <c r="F391" s="20"/>
      <c r="G391" s="20"/>
      <c r="H391" s="20"/>
      <c r="I391" s="20"/>
    </row>
    <row r="392" spans="1:9" s="89" customFormat="1">
      <c r="A392" s="37"/>
      <c r="B392" s="19"/>
      <c r="C392" s="22"/>
      <c r="D392" s="19"/>
      <c r="E392" s="21"/>
      <c r="F392" s="20"/>
      <c r="G392" s="20"/>
      <c r="H392" s="20"/>
      <c r="I392" s="20"/>
    </row>
    <row r="393" spans="1:9" s="89" customFormat="1">
      <c r="A393" s="37"/>
      <c r="B393" s="19"/>
      <c r="C393" s="22"/>
      <c r="D393" s="19"/>
      <c r="E393" s="21"/>
      <c r="F393" s="20"/>
      <c r="G393" s="20"/>
      <c r="H393" s="20"/>
      <c r="I393" s="20"/>
    </row>
    <row r="394" spans="1:9" s="89" customFormat="1">
      <c r="A394" s="37"/>
      <c r="B394" s="19"/>
      <c r="C394" s="22"/>
      <c r="D394" s="19"/>
      <c r="E394" s="21"/>
      <c r="F394" s="20"/>
      <c r="G394" s="20"/>
      <c r="H394" s="20"/>
      <c r="I394" s="20"/>
    </row>
    <row r="395" spans="1:9" s="89" customFormat="1">
      <c r="A395" s="42"/>
      <c r="B395" s="19"/>
      <c r="C395" s="22"/>
      <c r="D395" s="19"/>
      <c r="E395" s="21"/>
      <c r="F395" s="20"/>
      <c r="G395" s="20"/>
      <c r="H395" s="20"/>
      <c r="I395" s="20"/>
    </row>
    <row r="396" spans="1:9" s="89" customFormat="1">
      <c r="A396" s="37"/>
      <c r="B396" s="19"/>
      <c r="C396" s="22"/>
      <c r="D396" s="19"/>
      <c r="E396" s="21"/>
      <c r="F396" s="20"/>
      <c r="G396" s="20"/>
      <c r="H396" s="20"/>
      <c r="I396" s="20"/>
    </row>
    <row r="397" spans="1:9" s="89" customFormat="1">
      <c r="A397" s="37"/>
      <c r="B397" s="19"/>
      <c r="C397" s="22"/>
      <c r="D397" s="19"/>
      <c r="E397" s="21"/>
      <c r="F397" s="20"/>
      <c r="G397" s="20"/>
      <c r="H397" s="20"/>
      <c r="I397" s="20"/>
    </row>
    <row r="398" spans="1:9" s="89" customFormat="1">
      <c r="A398" s="37"/>
      <c r="B398" s="19"/>
      <c r="C398" s="22"/>
      <c r="D398" s="19"/>
      <c r="E398" s="21"/>
      <c r="F398" s="20"/>
      <c r="G398" s="20"/>
      <c r="H398" s="20"/>
      <c r="I398" s="20"/>
    </row>
    <row r="399" spans="1:9" s="89" customFormat="1">
      <c r="A399" s="37"/>
      <c r="B399" s="19"/>
      <c r="C399" s="22"/>
      <c r="D399" s="19"/>
      <c r="E399" s="21"/>
      <c r="F399" s="20"/>
      <c r="G399" s="20"/>
      <c r="H399" s="20"/>
      <c r="I399" s="20"/>
    </row>
    <row r="400" spans="1:9" s="89" customFormat="1">
      <c r="A400" s="37"/>
      <c r="B400" s="19"/>
      <c r="C400" s="22"/>
      <c r="D400" s="19"/>
      <c r="E400" s="21"/>
      <c r="F400" s="20"/>
      <c r="G400" s="20"/>
      <c r="H400" s="20"/>
      <c r="I400" s="20"/>
    </row>
    <row r="401" spans="1:9" s="89" customFormat="1">
      <c r="A401" s="95"/>
      <c r="B401" s="19"/>
      <c r="C401" s="22"/>
      <c r="D401" s="19"/>
      <c r="E401" s="21"/>
      <c r="F401" s="20"/>
      <c r="G401" s="20"/>
      <c r="H401" s="20"/>
      <c r="I401" s="20"/>
    </row>
    <row r="402" spans="1:9" s="89" customFormat="1">
      <c r="A402" s="43"/>
      <c r="B402" s="36"/>
      <c r="C402" s="22"/>
      <c r="D402" s="19"/>
      <c r="E402" s="21"/>
      <c r="F402" s="20"/>
      <c r="G402" s="20"/>
      <c r="H402" s="20"/>
      <c r="I402" s="20"/>
    </row>
    <row r="403" spans="1:9" s="89" customFormat="1">
      <c r="A403" s="43"/>
      <c r="B403" s="19"/>
      <c r="C403" s="22"/>
      <c r="D403" s="19"/>
      <c r="E403" s="21"/>
      <c r="F403" s="20"/>
      <c r="G403" s="20"/>
      <c r="H403" s="20"/>
      <c r="I403" s="20"/>
    </row>
    <row r="404" spans="1:9" s="89" customFormat="1">
      <c r="A404" s="90"/>
      <c r="B404" s="18"/>
      <c r="C404" s="22"/>
      <c r="D404" s="17"/>
      <c r="E404" s="16"/>
      <c r="F404" s="20"/>
      <c r="G404" s="20"/>
      <c r="H404" s="20"/>
      <c r="I404" s="20"/>
    </row>
    <row r="405" spans="1:9">
      <c r="A405" s="94"/>
      <c r="B405" s="18"/>
      <c r="D405" s="36"/>
      <c r="E405" s="35"/>
    </row>
    <row r="406" spans="1:9">
      <c r="A406" s="94"/>
      <c r="B406" s="18"/>
      <c r="D406" s="36"/>
      <c r="E406" s="35"/>
    </row>
    <row r="407" spans="1:9">
      <c r="A407" s="37"/>
      <c r="B407" s="34"/>
      <c r="D407" s="33"/>
      <c r="E407" s="32"/>
    </row>
    <row r="408" spans="1:9">
      <c r="A408" s="41"/>
      <c r="B408" s="34"/>
      <c r="D408" s="27"/>
      <c r="E408" s="26"/>
    </row>
    <row r="409" spans="1:9">
      <c r="A409" s="41"/>
      <c r="B409" s="39"/>
      <c r="D409" s="27"/>
      <c r="E409" s="26"/>
    </row>
    <row r="410" spans="1:9">
      <c r="A410" s="41"/>
      <c r="B410" s="39"/>
      <c r="D410" s="27"/>
      <c r="E410" s="26"/>
    </row>
    <row r="411" spans="1:9">
      <c r="A411" s="50"/>
      <c r="B411" s="99"/>
      <c r="D411" s="24"/>
      <c r="E411" s="23"/>
    </row>
    <row r="412" spans="1:9">
      <c r="A412" s="50"/>
      <c r="B412" s="99"/>
      <c r="D412" s="24"/>
      <c r="E412" s="23"/>
    </row>
    <row r="413" spans="1:9">
      <c r="A413" s="50"/>
      <c r="B413" s="99"/>
      <c r="D413" s="24"/>
      <c r="E413" s="23"/>
    </row>
    <row r="414" spans="1:9">
      <c r="A414" s="50"/>
      <c r="B414" s="99"/>
      <c r="D414" s="24"/>
      <c r="E414" s="23"/>
    </row>
    <row r="415" spans="1:9">
      <c r="A415" s="50"/>
      <c r="B415" s="99"/>
      <c r="D415" s="24"/>
      <c r="E415" s="23"/>
    </row>
    <row r="416" spans="1:9">
      <c r="A416" s="50"/>
      <c r="B416" s="99"/>
      <c r="D416" s="24"/>
      <c r="E416" s="23"/>
    </row>
    <row r="417" spans="1:5">
      <c r="A417" s="50"/>
      <c r="B417" s="99"/>
      <c r="D417" s="24"/>
      <c r="E417" s="23"/>
    </row>
    <row r="418" spans="1:5">
      <c r="A418" s="50"/>
      <c r="B418" s="99"/>
      <c r="D418" s="24"/>
      <c r="E418" s="23"/>
    </row>
    <row r="419" spans="1:5">
      <c r="A419" s="37"/>
      <c r="B419" s="34"/>
      <c r="D419" s="33"/>
      <c r="E419" s="32"/>
    </row>
    <row r="420" spans="1:5">
      <c r="A420" s="37"/>
      <c r="B420" s="34"/>
      <c r="D420" s="33"/>
      <c r="E420" s="32"/>
    </row>
    <row r="421" spans="1:5">
      <c r="A421" s="50"/>
      <c r="B421" s="99"/>
      <c r="D421" s="24"/>
      <c r="E421" s="23"/>
    </row>
    <row r="422" spans="1:5">
      <c r="A422" s="50"/>
      <c r="B422" s="99"/>
      <c r="D422" s="24"/>
      <c r="E422" s="23"/>
    </row>
    <row r="423" spans="1:5">
      <c r="A423" s="50"/>
      <c r="B423" s="99"/>
      <c r="D423" s="24"/>
      <c r="E423" s="23"/>
    </row>
    <row r="424" spans="1:5">
      <c r="A424" s="50"/>
      <c r="B424" s="99"/>
      <c r="D424" s="24"/>
      <c r="E424" s="23"/>
    </row>
    <row r="425" spans="1:5">
      <c r="A425" s="94"/>
      <c r="B425" s="34"/>
      <c r="D425" s="33"/>
      <c r="E425" s="32"/>
    </row>
    <row r="426" spans="1:5">
      <c r="A426" s="37"/>
      <c r="B426" s="34"/>
      <c r="D426" s="33"/>
      <c r="E426" s="32"/>
    </row>
    <row r="428" spans="1:5">
      <c r="A428" s="90"/>
      <c r="B428" s="56"/>
      <c r="C428" s="111"/>
      <c r="D428" s="56"/>
      <c r="E428" s="55"/>
    </row>
    <row r="429" spans="1:5">
      <c r="A429" s="112"/>
    </row>
    <row r="430" spans="1:5">
      <c r="A430" s="37"/>
      <c r="B430" s="33"/>
      <c r="C430" s="113"/>
      <c r="D430" s="33"/>
      <c r="E430" s="32"/>
    </row>
    <row r="432" spans="1:5">
      <c r="A432" s="90"/>
      <c r="B432" s="18"/>
      <c r="D432" s="17"/>
      <c r="E432" s="16"/>
    </row>
    <row r="433" spans="1:5">
      <c r="A433" s="94"/>
      <c r="B433" s="18"/>
      <c r="D433" s="36"/>
      <c r="E433" s="35"/>
    </row>
    <row r="434" spans="1:5">
      <c r="A434" s="94"/>
      <c r="B434" s="18"/>
      <c r="D434" s="36"/>
      <c r="E434" s="35"/>
    </row>
    <row r="435" spans="1:5">
      <c r="A435" s="50"/>
      <c r="B435" s="34"/>
      <c r="D435" s="33"/>
      <c r="E435" s="32"/>
    </row>
    <row r="436" spans="1:5">
      <c r="A436" s="37"/>
      <c r="B436" s="34"/>
      <c r="D436" s="33"/>
      <c r="E436" s="32"/>
    </row>
    <row r="437" spans="1:5">
      <c r="A437" s="37"/>
      <c r="B437" s="34"/>
      <c r="D437" s="33"/>
      <c r="E437" s="32"/>
    </row>
    <row r="438" spans="1:5">
      <c r="A438" s="37"/>
      <c r="B438" s="34"/>
      <c r="D438" s="33"/>
      <c r="E438" s="32"/>
    </row>
    <row r="439" spans="1:5">
      <c r="A439" s="37"/>
      <c r="B439" s="34"/>
      <c r="D439" s="33"/>
      <c r="E439" s="32"/>
    </row>
    <row r="440" spans="1:5">
      <c r="A440" s="37"/>
      <c r="B440" s="34"/>
      <c r="D440" s="33"/>
      <c r="E440" s="32"/>
    </row>
    <row r="441" spans="1:5">
      <c r="A441" s="37"/>
      <c r="B441" s="34"/>
      <c r="D441" s="33"/>
      <c r="E441" s="32"/>
    </row>
    <row r="442" spans="1:5">
      <c r="A442" s="94"/>
      <c r="B442" s="34"/>
      <c r="D442" s="33"/>
      <c r="E442" s="32"/>
    </row>
    <row r="443" spans="1:5">
      <c r="A443" s="37"/>
    </row>
    <row r="444" spans="1:5">
      <c r="A444" s="70"/>
    </row>
    <row r="446" spans="1:5">
      <c r="A446" s="90"/>
      <c r="B446" s="18"/>
      <c r="D446" s="17"/>
      <c r="E446" s="16"/>
    </row>
    <row r="447" spans="1:5">
      <c r="A447" s="94"/>
      <c r="B447" s="18"/>
      <c r="D447" s="36"/>
      <c r="E447" s="35"/>
    </row>
    <row r="448" spans="1:5">
      <c r="A448" s="94"/>
      <c r="B448" s="18"/>
      <c r="D448" s="36"/>
      <c r="E448" s="35"/>
    </row>
    <row r="449" spans="1:5">
      <c r="A449" s="37"/>
      <c r="B449" s="34"/>
      <c r="D449" s="33"/>
      <c r="E449" s="32"/>
    </row>
    <row r="450" spans="1:5">
      <c r="A450" s="94"/>
    </row>
    <row r="453" spans="1:5">
      <c r="A453" s="90"/>
      <c r="B453" s="18"/>
      <c r="D453" s="17"/>
      <c r="E453" s="16"/>
    </row>
    <row r="454" spans="1:5">
      <c r="A454" s="94"/>
      <c r="B454" s="18"/>
      <c r="D454" s="36"/>
      <c r="E454" s="35"/>
    </row>
    <row r="455" spans="1:5">
      <c r="A455" s="94"/>
      <c r="B455" s="18"/>
      <c r="D455" s="36"/>
      <c r="E455" s="35"/>
    </row>
    <row r="456" spans="1:5">
      <c r="A456" s="50"/>
    </row>
    <row r="457" spans="1:5">
      <c r="A457" s="50"/>
      <c r="B457" s="39"/>
      <c r="D457" s="27"/>
      <c r="E457" s="26"/>
    </row>
    <row r="458" spans="1:5">
      <c r="A458" s="50"/>
      <c r="B458" s="99"/>
      <c r="D458" s="24"/>
      <c r="E458" s="23"/>
    </row>
    <row r="459" spans="1:5">
      <c r="A459" s="94"/>
      <c r="B459" s="34"/>
      <c r="D459" s="33"/>
      <c r="E459" s="32"/>
    </row>
    <row r="460" spans="1:5">
      <c r="A460" s="94"/>
      <c r="B460" s="34"/>
      <c r="D460" s="33"/>
      <c r="E460" s="32"/>
    </row>
    <row r="461" spans="1:5">
      <c r="A461" s="50"/>
      <c r="B461" s="39"/>
      <c r="D461" s="58"/>
      <c r="E461" s="57"/>
    </row>
    <row r="462" spans="1:5">
      <c r="A462" s="50"/>
      <c r="B462" s="39"/>
      <c r="D462" s="58"/>
      <c r="E462" s="57"/>
    </row>
    <row r="463" spans="1:5">
      <c r="A463" s="50"/>
      <c r="B463" s="39"/>
      <c r="D463" s="58"/>
      <c r="E463" s="57"/>
    </row>
    <row r="464" spans="1:5">
      <c r="A464" s="50"/>
      <c r="B464" s="39"/>
      <c r="D464" s="58"/>
      <c r="E464" s="57"/>
    </row>
    <row r="465" spans="1:5">
      <c r="A465" s="50"/>
      <c r="B465" s="39"/>
      <c r="D465" s="58"/>
      <c r="E465" s="57"/>
    </row>
    <row r="466" spans="1:5">
      <c r="A466" s="50"/>
      <c r="B466" s="39"/>
      <c r="D466" s="58"/>
      <c r="E466" s="57"/>
    </row>
    <row r="467" spans="1:5">
      <c r="A467" s="50"/>
      <c r="B467" s="39"/>
      <c r="D467" s="58"/>
      <c r="E467" s="57"/>
    </row>
    <row r="468" spans="1:5">
      <c r="A468" s="50"/>
      <c r="B468" s="39"/>
      <c r="D468" s="58"/>
      <c r="E468" s="57"/>
    </row>
    <row r="469" spans="1:5">
      <c r="A469" s="90"/>
      <c r="B469" s="39"/>
      <c r="D469" s="27"/>
      <c r="E469" s="26"/>
    </row>
    <row r="470" spans="1:5">
      <c r="A470" s="90"/>
      <c r="B470" s="39"/>
      <c r="D470" s="27"/>
      <c r="E470" s="26"/>
    </row>
    <row r="471" spans="1:5">
      <c r="A471" s="90"/>
      <c r="B471" s="39"/>
      <c r="D471" s="27"/>
      <c r="E471" s="26"/>
    </row>
    <row r="472" spans="1:5">
      <c r="A472" s="90"/>
      <c r="B472" s="39"/>
      <c r="D472" s="27"/>
      <c r="E472" s="26"/>
    </row>
    <row r="473" spans="1:5">
      <c r="A473" s="90"/>
      <c r="B473" s="39"/>
      <c r="D473" s="27"/>
      <c r="E473" s="26"/>
    </row>
    <row r="474" spans="1:5">
      <c r="A474" s="90"/>
      <c r="B474" s="39"/>
      <c r="D474" s="27"/>
      <c r="E474" s="26"/>
    </row>
    <row r="475" spans="1:5">
      <c r="A475" s="90"/>
      <c r="B475" s="39"/>
      <c r="D475" s="27"/>
      <c r="E475" s="26"/>
    </row>
    <row r="476" spans="1:5">
      <c r="A476" s="90"/>
      <c r="B476" s="39"/>
      <c r="D476" s="27"/>
      <c r="E476" s="26"/>
    </row>
    <row r="477" spans="1:5">
      <c r="A477" s="37"/>
    </row>
    <row r="478" spans="1:5">
      <c r="A478" s="94"/>
      <c r="B478" s="36"/>
    </row>
    <row r="480" spans="1:5">
      <c r="A480" s="95"/>
    </row>
    <row r="481" spans="1:2">
      <c r="A481" s="114"/>
    </row>
    <row r="482" spans="1:2">
      <c r="A482" s="114"/>
    </row>
    <row r="483" spans="1:2">
      <c r="A483" s="114"/>
    </row>
    <row r="484" spans="1:2">
      <c r="A484" s="114"/>
    </row>
    <row r="485" spans="1:2">
      <c r="A485" s="115"/>
    </row>
    <row r="486" spans="1:2">
      <c r="A486" s="95"/>
    </row>
    <row r="487" spans="1:2">
      <c r="A487" s="114"/>
    </row>
    <row r="488" spans="1:2">
      <c r="A488" s="114"/>
    </row>
    <row r="489" spans="1:2">
      <c r="A489" s="114"/>
    </row>
    <row r="490" spans="1:2">
      <c r="A490" s="114"/>
    </row>
    <row r="491" spans="1:2">
      <c r="A491" s="115"/>
    </row>
    <row r="492" spans="1:2">
      <c r="A492" s="95"/>
    </row>
    <row r="495" spans="1:2">
      <c r="A495" s="90"/>
      <c r="B495" s="46"/>
    </row>
    <row r="496" spans="1:2">
      <c r="A496" s="42"/>
      <c r="B496" s="116"/>
    </row>
    <row r="497" spans="1:5">
      <c r="A497" s="37"/>
      <c r="B497" s="24"/>
      <c r="C497" s="117"/>
      <c r="D497" s="24"/>
      <c r="E497" s="23"/>
    </row>
    <row r="498" spans="1:5">
      <c r="A498" s="37"/>
      <c r="B498" s="24"/>
      <c r="C498" s="117"/>
      <c r="D498" s="24"/>
      <c r="E498" s="23"/>
    </row>
    <row r="499" spans="1:5">
      <c r="A499" s="90"/>
      <c r="B499" s="56"/>
      <c r="C499" s="118"/>
      <c r="D499" s="56"/>
      <c r="E499" s="55"/>
    </row>
    <row r="500" spans="1:5">
      <c r="A500" s="90"/>
      <c r="B500" s="18"/>
      <c r="C500" s="118"/>
      <c r="D500" s="18"/>
      <c r="E500" s="14"/>
    </row>
    <row r="501" spans="1:5">
      <c r="A501" s="94"/>
      <c r="B501" s="61"/>
      <c r="C501" s="118"/>
      <c r="D501" s="61"/>
      <c r="E501" s="60"/>
    </row>
    <row r="502" spans="1:5">
      <c r="A502" s="94"/>
      <c r="B502" s="61"/>
      <c r="C502" s="118"/>
      <c r="D502" s="61"/>
      <c r="E502" s="60"/>
    </row>
    <row r="503" spans="1:5">
      <c r="A503" s="37"/>
      <c r="B503" s="36"/>
      <c r="C503" s="119"/>
      <c r="D503" s="36"/>
      <c r="E503" s="35"/>
    </row>
    <row r="504" spans="1:5">
      <c r="A504" s="37"/>
      <c r="B504" s="36"/>
      <c r="C504" s="119"/>
      <c r="D504" s="36"/>
      <c r="E504" s="35"/>
    </row>
    <row r="505" spans="1:5">
      <c r="A505" s="94"/>
      <c r="B505" s="17"/>
      <c r="C505" s="120"/>
      <c r="D505" s="17"/>
      <c r="E505" s="16"/>
    </row>
    <row r="506" spans="1:5">
      <c r="A506" s="37"/>
      <c r="B506" s="36"/>
      <c r="C506" s="121"/>
      <c r="D506" s="36"/>
      <c r="E506" s="35"/>
    </row>
    <row r="507" spans="1:5">
      <c r="A507" s="90"/>
      <c r="B507" s="56"/>
      <c r="C507" s="503"/>
      <c r="D507" s="56"/>
      <c r="E507" s="55"/>
    </row>
    <row r="508" spans="1:5">
      <c r="A508" s="504"/>
      <c r="B508" s="497"/>
      <c r="C508" s="503"/>
      <c r="D508" s="497"/>
      <c r="E508" s="153"/>
    </row>
    <row r="509" spans="1:5">
      <c r="A509" s="504"/>
      <c r="B509" s="497"/>
      <c r="C509" s="503"/>
      <c r="D509" s="497"/>
      <c r="E509" s="153"/>
    </row>
    <row r="510" spans="1:5">
      <c r="A510" s="37"/>
      <c r="B510" s="36"/>
      <c r="C510" s="119"/>
      <c r="D510" s="36"/>
      <c r="E510" s="35"/>
    </row>
    <row r="511" spans="1:5">
      <c r="A511" s="37"/>
      <c r="B511" s="36"/>
      <c r="C511" s="119"/>
      <c r="D511" s="36"/>
      <c r="E511" s="35"/>
    </row>
    <row r="512" spans="1:5">
      <c r="A512" s="94"/>
      <c r="B512" s="17"/>
      <c r="C512" s="120"/>
      <c r="D512" s="17"/>
      <c r="E512" s="16"/>
    </row>
    <row r="513" spans="1:5">
      <c r="A513" s="37"/>
      <c r="B513" s="36"/>
      <c r="D513" s="36"/>
      <c r="E513" s="35"/>
    </row>
    <row r="514" spans="1:5">
      <c r="C514" s="19"/>
    </row>
    <row r="515" spans="1:5">
      <c r="A515" s="42"/>
      <c r="B515" s="110"/>
      <c r="C515" s="119"/>
      <c r="D515" s="34"/>
      <c r="E515" s="31"/>
    </row>
    <row r="516" spans="1:5">
      <c r="C516" s="113"/>
      <c r="D516" s="34"/>
      <c r="E516" s="31"/>
    </row>
    <row r="517" spans="1:5">
      <c r="A517" s="41"/>
      <c r="C517" s="113"/>
      <c r="D517" s="34"/>
      <c r="E517" s="31"/>
    </row>
    <row r="518" spans="1:5">
      <c r="A518" s="41"/>
      <c r="C518" s="113"/>
      <c r="D518" s="17"/>
      <c r="E518" s="16"/>
    </row>
    <row r="519" spans="1:5">
      <c r="A519" s="94"/>
      <c r="C519" s="119"/>
      <c r="D519" s="17"/>
      <c r="E519" s="16"/>
    </row>
    <row r="520" spans="1:5">
      <c r="C520" s="119"/>
    </row>
    <row r="522" spans="1:5">
      <c r="A522" s="90"/>
      <c r="B522" s="18"/>
      <c r="D522" s="17"/>
      <c r="E522" s="16"/>
    </row>
    <row r="523" spans="1:5">
      <c r="A523" s="94"/>
      <c r="B523" s="18"/>
      <c r="D523" s="36"/>
      <c r="E523" s="35"/>
    </row>
    <row r="524" spans="1:5">
      <c r="A524" s="94"/>
      <c r="B524" s="18"/>
      <c r="D524" s="36"/>
      <c r="E524" s="35"/>
    </row>
    <row r="525" spans="1:5">
      <c r="A525" s="37"/>
      <c r="B525" s="34"/>
      <c r="D525" s="33"/>
      <c r="E525" s="32"/>
    </row>
    <row r="526" spans="1:5">
      <c r="A526" s="37"/>
      <c r="B526" s="34"/>
      <c r="D526" s="33"/>
      <c r="E526" s="32"/>
    </row>
    <row r="527" spans="1:5">
      <c r="A527" s="37"/>
      <c r="B527" s="34"/>
      <c r="D527" s="33"/>
      <c r="E527" s="32"/>
    </row>
    <row r="528" spans="1:5">
      <c r="A528" s="37"/>
      <c r="B528" s="34"/>
      <c r="D528" s="33"/>
      <c r="E528" s="32"/>
    </row>
    <row r="529" spans="1:5">
      <c r="A529" s="37"/>
      <c r="B529" s="34"/>
      <c r="D529" s="33"/>
      <c r="E529" s="32"/>
    </row>
    <row r="530" spans="1:5">
      <c r="A530" s="498"/>
      <c r="B530" s="99"/>
      <c r="D530" s="24"/>
      <c r="E530" s="23"/>
    </row>
    <row r="531" spans="1:5">
      <c r="A531" s="498"/>
      <c r="B531" s="99"/>
      <c r="D531" s="24"/>
      <c r="E531" s="23"/>
    </row>
    <row r="532" spans="1:5">
      <c r="A532" s="498"/>
      <c r="B532" s="99"/>
      <c r="D532" s="24"/>
      <c r="E532" s="23"/>
    </row>
    <row r="533" spans="1:5">
      <c r="A533" s="94"/>
    </row>
    <row r="536" spans="1:5">
      <c r="A536" s="122"/>
    </row>
    <row r="537" spans="1:5">
      <c r="A537" s="123"/>
    </row>
    <row r="538" spans="1:5">
      <c r="A538" s="70"/>
    </row>
    <row r="540" spans="1:5">
      <c r="A540" s="122"/>
      <c r="B540" s="124"/>
      <c r="D540" s="63"/>
      <c r="E540" s="62"/>
    </row>
    <row r="541" spans="1:5">
      <c r="A541" s="94"/>
      <c r="B541" s="124"/>
      <c r="D541" s="65"/>
      <c r="E541" s="64"/>
    </row>
    <row r="542" spans="1:5">
      <c r="A542" s="94"/>
      <c r="B542" s="124"/>
      <c r="D542" s="65"/>
      <c r="E542" s="64"/>
    </row>
    <row r="543" spans="1:5">
      <c r="A543" s="78"/>
      <c r="B543" s="105"/>
      <c r="D543" s="68"/>
      <c r="E543" s="67"/>
    </row>
    <row r="544" spans="1:5">
      <c r="A544" s="78"/>
      <c r="B544" s="105"/>
      <c r="D544" s="68"/>
      <c r="E544" s="67"/>
    </row>
    <row r="545" spans="1:5">
      <c r="A545" s="70"/>
      <c r="B545" s="125"/>
      <c r="D545" s="52"/>
      <c r="E545" s="69"/>
    </row>
    <row r="546" spans="1:5">
      <c r="A546" s="122"/>
    </row>
    <row r="549" spans="1:5">
      <c r="A549" s="122"/>
    </row>
    <row r="550" spans="1:5">
      <c r="A550" s="126"/>
    </row>
    <row r="551" spans="1:5">
      <c r="A551" s="70"/>
    </row>
    <row r="552" spans="1:5">
      <c r="A552" s="70"/>
    </row>
    <row r="553" spans="1:5">
      <c r="A553" s="127"/>
    </row>
    <row r="554" spans="1:5">
      <c r="A554" s="127"/>
    </row>
    <row r="555" spans="1:5">
      <c r="A555" s="70"/>
    </row>
    <row r="556" spans="1:5">
      <c r="A556" s="70"/>
    </row>
    <row r="557" spans="1:5">
      <c r="A557" s="70"/>
    </row>
    <row r="558" spans="1:5">
      <c r="A558" s="127"/>
    </row>
    <row r="559" spans="1:5">
      <c r="A559" s="70"/>
    </row>
    <row r="560" spans="1:5">
      <c r="A560" s="126"/>
    </row>
    <row r="561" spans="1:1">
      <c r="A561" s="70"/>
    </row>
    <row r="562" spans="1:1">
      <c r="A562" s="70"/>
    </row>
    <row r="563" spans="1:1">
      <c r="A563" s="70"/>
    </row>
    <row r="564" spans="1:1">
      <c r="A564" s="126"/>
    </row>
    <row r="565" spans="1:1">
      <c r="A565" s="70"/>
    </row>
    <row r="566" spans="1:1">
      <c r="A566" s="127"/>
    </row>
    <row r="567" spans="1:1">
      <c r="A567" s="70"/>
    </row>
    <row r="568" spans="1:1">
      <c r="A568" s="70"/>
    </row>
    <row r="569" spans="1:1">
      <c r="A569" s="127"/>
    </row>
    <row r="570" spans="1:1">
      <c r="A570" s="70"/>
    </row>
    <row r="571" spans="1:1">
      <c r="A571" s="70"/>
    </row>
    <row r="572" spans="1:1">
      <c r="A572" s="126"/>
    </row>
    <row r="573" spans="1:1">
      <c r="A573" s="70"/>
    </row>
    <row r="574" spans="1:1">
      <c r="A574" s="70"/>
    </row>
    <row r="575" spans="1:1">
      <c r="A575" s="70"/>
    </row>
    <row r="576" spans="1:1">
      <c r="A576" s="70"/>
    </row>
    <row r="577" spans="1:1">
      <c r="A577" s="70"/>
    </row>
    <row r="578" spans="1:1">
      <c r="A578" s="70"/>
    </row>
    <row r="579" spans="1:1">
      <c r="A579" s="70"/>
    </row>
    <row r="580" spans="1:1">
      <c r="A580" s="127"/>
    </row>
    <row r="583" spans="1:1">
      <c r="A583" s="122"/>
    </row>
    <row r="584" spans="1:1">
      <c r="A584" s="123"/>
    </row>
    <row r="587" spans="1:1">
      <c r="A587" s="122"/>
    </row>
    <row r="588" spans="1:1">
      <c r="A588" s="123"/>
    </row>
    <row r="589" spans="1:1">
      <c r="A589" s="70"/>
    </row>
    <row r="591" spans="1:1">
      <c r="A591" s="122"/>
    </row>
    <row r="592" spans="1:1">
      <c r="A592" s="94"/>
    </row>
    <row r="593" spans="1:5">
      <c r="A593" s="94"/>
    </row>
    <row r="594" spans="1:5">
      <c r="A594" s="70"/>
      <c r="B594" s="123"/>
      <c r="D594" s="70"/>
      <c r="E594" s="54"/>
    </row>
    <row r="595" spans="1:5">
      <c r="A595" s="70"/>
      <c r="B595" s="123"/>
      <c r="D595" s="70"/>
      <c r="E595" s="54"/>
    </row>
    <row r="596" spans="1:5">
      <c r="A596" s="70"/>
      <c r="B596" s="123"/>
      <c r="D596" s="70"/>
      <c r="E596" s="54"/>
    </row>
    <row r="597" spans="1:5">
      <c r="A597" s="70"/>
      <c r="B597" s="123"/>
      <c r="D597" s="70"/>
      <c r="E597" s="54"/>
    </row>
    <row r="598" spans="1:5">
      <c r="A598" s="70"/>
      <c r="B598" s="123"/>
      <c r="D598" s="70"/>
      <c r="E598" s="54"/>
    </row>
    <row r="599" spans="1:5">
      <c r="A599" s="128"/>
    </row>
    <row r="600" spans="1:5">
      <c r="A600" s="129"/>
    </row>
    <row r="602" spans="1:5">
      <c r="A602" s="122"/>
    </row>
    <row r="603" spans="1:5">
      <c r="A603" s="122"/>
    </row>
    <row r="604" spans="1:5">
      <c r="A604" s="122"/>
    </row>
    <row r="605" spans="1:5">
      <c r="A605" s="70"/>
      <c r="B605" s="65"/>
      <c r="D605" s="70"/>
      <c r="E605" s="54"/>
    </row>
    <row r="606" spans="1:5">
      <c r="A606" s="70"/>
      <c r="B606" s="70"/>
      <c r="D606" s="70"/>
      <c r="E606" s="54"/>
    </row>
    <row r="607" spans="1:5">
      <c r="A607" s="70"/>
      <c r="B607" s="65"/>
      <c r="D607" s="70"/>
      <c r="E607" s="54"/>
    </row>
    <row r="610" spans="1:9">
      <c r="A610" s="122"/>
    </row>
    <row r="611" spans="1:9">
      <c r="A611" s="94"/>
    </row>
    <row r="612" spans="1:9">
      <c r="A612" s="94"/>
    </row>
    <row r="613" spans="1:9" s="89" customFormat="1">
      <c r="A613" s="128"/>
      <c r="B613" s="19"/>
      <c r="C613" s="22"/>
      <c r="D613" s="19"/>
      <c r="E613" s="21"/>
      <c r="F613" s="20"/>
      <c r="G613" s="20"/>
      <c r="H613" s="20"/>
      <c r="I613" s="20"/>
    </row>
    <row r="614" spans="1:9" s="89" customFormat="1">
      <c r="A614" s="78"/>
      <c r="B614" s="19"/>
      <c r="C614" s="22"/>
      <c r="D614" s="19"/>
      <c r="E614" s="21"/>
      <c r="F614" s="20"/>
      <c r="G614" s="20"/>
      <c r="H614" s="20"/>
      <c r="I614" s="20"/>
    </row>
    <row r="615" spans="1:9" s="89" customFormat="1">
      <c r="A615" s="130"/>
      <c r="B615" s="19"/>
      <c r="C615" s="22"/>
      <c r="D615" s="19"/>
      <c r="E615" s="21"/>
      <c r="F615" s="20"/>
      <c r="G615" s="20"/>
      <c r="H615" s="20"/>
      <c r="I615" s="20"/>
    </row>
    <row r="616" spans="1:9" s="89" customFormat="1">
      <c r="A616" s="130"/>
      <c r="B616" s="19"/>
      <c r="C616" s="22"/>
      <c r="D616" s="19"/>
      <c r="E616" s="21"/>
      <c r="F616" s="20"/>
      <c r="G616" s="20"/>
      <c r="H616" s="20"/>
      <c r="I616" s="20"/>
    </row>
    <row r="617" spans="1:9" s="89" customFormat="1">
      <c r="A617" s="130"/>
      <c r="B617" s="19"/>
      <c r="C617" s="22"/>
      <c r="D617" s="19"/>
      <c r="E617" s="21"/>
      <c r="F617" s="20"/>
      <c r="G617" s="20"/>
      <c r="H617" s="20"/>
      <c r="I617" s="20"/>
    </row>
    <row r="618" spans="1:9" s="89" customFormat="1">
      <c r="A618" s="130"/>
      <c r="B618" s="19"/>
      <c r="C618" s="22"/>
      <c r="D618" s="19"/>
      <c r="E618" s="21"/>
      <c r="F618" s="20"/>
      <c r="G618" s="20"/>
      <c r="H618" s="20"/>
      <c r="I618" s="20"/>
    </row>
    <row r="619" spans="1:9" s="89" customFormat="1">
      <c r="A619" s="130"/>
      <c r="B619" s="19"/>
      <c r="C619" s="22"/>
      <c r="D619" s="19"/>
      <c r="E619" s="21"/>
      <c r="F619" s="20"/>
      <c r="G619" s="20"/>
      <c r="H619" s="20"/>
      <c r="I619" s="20"/>
    </row>
    <row r="620" spans="1:9" s="89" customFormat="1">
      <c r="A620" s="131"/>
      <c r="B620" s="19"/>
      <c r="C620" s="22"/>
      <c r="D620" s="19"/>
      <c r="E620" s="21"/>
      <c r="F620" s="20"/>
      <c r="G620" s="20"/>
      <c r="H620" s="20"/>
      <c r="I620" s="20"/>
    </row>
    <row r="621" spans="1:9" s="89" customFormat="1">
      <c r="A621" s="128"/>
      <c r="B621" s="19"/>
      <c r="C621" s="22"/>
      <c r="D621" s="19"/>
      <c r="E621" s="21"/>
      <c r="F621" s="20"/>
      <c r="G621" s="20"/>
      <c r="H621" s="20"/>
      <c r="I621" s="20"/>
    </row>
    <row r="622" spans="1:9" s="89" customFormat="1">
      <c r="A622" s="128"/>
      <c r="B622" s="19"/>
      <c r="C622" s="22"/>
      <c r="D622" s="19"/>
      <c r="E622" s="21"/>
      <c r="F622" s="20"/>
      <c r="G622" s="20"/>
      <c r="H622" s="20"/>
      <c r="I622" s="20"/>
    </row>
    <row r="623" spans="1:9" s="89" customFormat="1">
      <c r="A623" s="130"/>
      <c r="B623" s="19"/>
      <c r="C623" s="22"/>
      <c r="D623" s="19"/>
      <c r="E623" s="21"/>
      <c r="F623" s="20"/>
      <c r="G623" s="20"/>
      <c r="H623" s="20"/>
      <c r="I623" s="20"/>
    </row>
    <row r="624" spans="1:9" s="89" customFormat="1">
      <c r="A624" s="130"/>
      <c r="B624" s="19"/>
      <c r="C624" s="22"/>
      <c r="D624" s="19"/>
      <c r="E624" s="21"/>
      <c r="F624" s="20"/>
      <c r="G624" s="20"/>
      <c r="H624" s="20"/>
      <c r="I624" s="20"/>
    </row>
    <row r="625" spans="1:9" s="89" customFormat="1">
      <c r="A625" s="130"/>
      <c r="B625" s="19"/>
      <c r="C625" s="22"/>
      <c r="D625" s="19"/>
      <c r="E625" s="21"/>
      <c r="F625" s="20"/>
      <c r="G625" s="20"/>
      <c r="H625" s="20"/>
      <c r="I625" s="20"/>
    </row>
    <row r="626" spans="1:9" s="89" customFormat="1">
      <c r="A626" s="128"/>
      <c r="B626" s="19"/>
      <c r="C626" s="22"/>
      <c r="D626" s="19"/>
      <c r="E626" s="21"/>
      <c r="F626" s="20"/>
      <c r="G626" s="20"/>
      <c r="H626" s="20"/>
      <c r="I626" s="20"/>
    </row>
    <row r="627" spans="1:9" s="89" customFormat="1">
      <c r="A627" s="128"/>
      <c r="B627" s="132"/>
      <c r="C627" s="22"/>
      <c r="D627" s="19"/>
      <c r="E627" s="21"/>
      <c r="F627" s="20"/>
      <c r="G627" s="20"/>
      <c r="H627" s="20"/>
      <c r="I627" s="20"/>
    </row>
    <row r="628" spans="1:9" s="89" customFormat="1">
      <c r="A628" s="43"/>
      <c r="B628" s="132"/>
      <c r="C628" s="22"/>
      <c r="D628" s="19"/>
      <c r="E628" s="21"/>
      <c r="F628" s="20"/>
      <c r="G628" s="20"/>
      <c r="H628" s="20"/>
      <c r="I628" s="20"/>
    </row>
    <row r="629" spans="1:9">
      <c r="B629" s="132"/>
    </row>
    <row r="630" spans="1:9">
      <c r="A630" s="122"/>
    </row>
    <row r="631" spans="1:9">
      <c r="A631" s="94"/>
    </row>
    <row r="632" spans="1:9">
      <c r="A632" s="94"/>
    </row>
    <row r="633" spans="1:9">
      <c r="A633" s="122"/>
    </row>
    <row r="634" spans="1:9">
      <c r="A634" s="78"/>
      <c r="B634" s="105"/>
      <c r="D634" s="71"/>
      <c r="E634" s="48"/>
    </row>
    <row r="635" spans="1:9">
      <c r="A635" s="78"/>
      <c r="B635" s="105"/>
      <c r="D635" s="71"/>
      <c r="E635" s="48"/>
    </row>
    <row r="636" spans="1:9">
      <c r="A636" s="78"/>
      <c r="B636" s="105"/>
      <c r="D636" s="71"/>
      <c r="E636" s="48"/>
    </row>
    <row r="637" spans="1:9">
      <c r="A637" s="78"/>
      <c r="B637" s="105"/>
      <c r="D637" s="71"/>
      <c r="E637" s="48"/>
    </row>
    <row r="638" spans="1:9">
      <c r="A638" s="78"/>
      <c r="B638" s="105"/>
      <c r="D638" s="71"/>
      <c r="E638" s="48"/>
    </row>
    <row r="639" spans="1:9">
      <c r="A639" s="78"/>
      <c r="B639" s="105"/>
      <c r="D639" s="71"/>
      <c r="E639" s="48"/>
    </row>
    <row r="640" spans="1:9">
      <c r="A640" s="78"/>
      <c r="B640" s="105"/>
      <c r="D640" s="71"/>
      <c r="E640" s="48"/>
    </row>
    <row r="641" spans="1:5">
      <c r="A641" s="122"/>
      <c r="B641" s="105"/>
      <c r="D641" s="71"/>
      <c r="E641" s="48"/>
    </row>
    <row r="642" spans="1:5">
      <c r="A642" s="78"/>
      <c r="B642" s="105"/>
      <c r="D642" s="71"/>
      <c r="E642" s="48"/>
    </row>
    <row r="643" spans="1:5">
      <c r="A643" s="122"/>
      <c r="B643" s="105"/>
      <c r="D643" s="71"/>
      <c r="E643" s="48"/>
    </row>
    <row r="644" spans="1:5">
      <c r="A644" s="78"/>
      <c r="B644" s="105"/>
      <c r="D644" s="71"/>
      <c r="E644" s="48"/>
    </row>
    <row r="645" spans="1:5">
      <c r="A645" s="78"/>
      <c r="B645" s="105"/>
      <c r="D645" s="71"/>
      <c r="E645" s="48"/>
    </row>
    <row r="646" spans="1:5">
      <c r="A646" s="70"/>
      <c r="B646" s="125"/>
      <c r="D646" s="52"/>
      <c r="E646" s="69"/>
    </row>
    <row r="647" spans="1:5">
      <c r="A647" s="70"/>
      <c r="B647" s="125"/>
      <c r="D647" s="52"/>
      <c r="E647" s="69"/>
    </row>
    <row r="648" spans="1:5">
      <c r="A648" s="70"/>
      <c r="B648" s="133"/>
      <c r="D648" s="52"/>
      <c r="E648" s="69"/>
    </row>
    <row r="649" spans="1:5">
      <c r="A649" s="70"/>
      <c r="B649" s="125"/>
      <c r="D649" s="52"/>
      <c r="E649" s="69"/>
    </row>
    <row r="650" spans="1:5">
      <c r="A650" s="70"/>
      <c r="B650" s="134"/>
      <c r="D650" s="52"/>
      <c r="E650" s="69"/>
    </row>
    <row r="651" spans="1:5">
      <c r="A651" s="70"/>
      <c r="B651" s="134"/>
      <c r="D651" s="52"/>
      <c r="E651" s="69"/>
    </row>
    <row r="652" spans="1:5">
      <c r="A652" s="127"/>
      <c r="B652" s="105"/>
      <c r="D652" s="52"/>
      <c r="E652" s="69"/>
    </row>
    <row r="653" spans="1:5">
      <c r="A653" s="135"/>
      <c r="B653" s="65"/>
      <c r="D653" s="65"/>
      <c r="E653" s="64"/>
    </row>
    <row r="654" spans="1:5">
      <c r="A654" s="129"/>
      <c r="B654" s="125"/>
      <c r="D654" s="52"/>
      <c r="E654" s="69"/>
    </row>
    <row r="656" spans="1:5">
      <c r="A656" s="122"/>
    </row>
    <row r="657" spans="1:5">
      <c r="A657" s="94"/>
    </row>
    <row r="658" spans="1:5">
      <c r="A658" s="94"/>
    </row>
    <row r="659" spans="1:5">
      <c r="A659" s="78"/>
      <c r="B659" s="133"/>
      <c r="D659" s="52"/>
      <c r="E659" s="69"/>
    </row>
    <row r="660" spans="1:5">
      <c r="A660" s="78"/>
      <c r="B660" s="133"/>
      <c r="D660" s="52"/>
      <c r="E660" s="69"/>
    </row>
    <row r="661" spans="1:5">
      <c r="A661" s="78"/>
      <c r="B661" s="125"/>
      <c r="D661" s="52"/>
      <c r="E661" s="69"/>
    </row>
    <row r="662" spans="1:5">
      <c r="A662" s="78"/>
      <c r="B662" s="125"/>
      <c r="D662" s="52"/>
      <c r="E662" s="69"/>
    </row>
    <row r="663" spans="1:5">
      <c r="A663" s="78"/>
      <c r="B663" s="125"/>
      <c r="D663" s="53"/>
      <c r="E663" s="72"/>
    </row>
    <row r="664" spans="1:5">
      <c r="A664" s="78"/>
      <c r="B664" s="125"/>
      <c r="D664" s="53"/>
      <c r="E664" s="72"/>
    </row>
    <row r="665" spans="1:5">
      <c r="A665" s="78"/>
      <c r="B665" s="125"/>
      <c r="D665" s="53"/>
      <c r="E665" s="72"/>
    </row>
    <row r="666" spans="1:5">
      <c r="A666" s="78"/>
      <c r="B666" s="125"/>
      <c r="D666" s="53"/>
      <c r="E666" s="72"/>
    </row>
    <row r="667" spans="1:5">
      <c r="A667" s="78"/>
      <c r="B667" s="125"/>
      <c r="D667" s="53"/>
      <c r="E667" s="72"/>
    </row>
    <row r="668" spans="1:5">
      <c r="A668" s="78"/>
      <c r="B668" s="125"/>
      <c r="D668" s="53"/>
      <c r="E668" s="72"/>
    </row>
    <row r="669" spans="1:5">
      <c r="A669" s="78"/>
      <c r="B669" s="125"/>
      <c r="D669" s="53"/>
      <c r="E669" s="72"/>
    </row>
    <row r="670" spans="1:5">
      <c r="A670" s="78"/>
      <c r="B670" s="125"/>
      <c r="D670" s="53"/>
      <c r="E670" s="72"/>
    </row>
    <row r="671" spans="1:5">
      <c r="A671" s="78"/>
      <c r="B671" s="133"/>
      <c r="D671" s="52"/>
      <c r="E671" s="69"/>
    </row>
    <row r="672" spans="1:5">
      <c r="A672" s="78"/>
      <c r="B672" s="125"/>
      <c r="D672" s="52"/>
      <c r="E672" s="69"/>
    </row>
    <row r="673" spans="1:5">
      <c r="A673" s="78"/>
      <c r="B673" s="125"/>
      <c r="D673" s="52"/>
      <c r="E673" s="69"/>
    </row>
    <row r="674" spans="1:5">
      <c r="A674" s="127"/>
    </row>
    <row r="677" spans="1:5">
      <c r="A677" s="122"/>
      <c r="B677" s="124"/>
      <c r="D677" s="63"/>
      <c r="E677" s="62"/>
    </row>
    <row r="678" spans="1:5">
      <c r="A678" s="94"/>
      <c r="B678" s="124"/>
      <c r="D678" s="65"/>
      <c r="E678" s="64"/>
    </row>
    <row r="679" spans="1:5">
      <c r="A679" s="94"/>
      <c r="B679" s="124"/>
      <c r="D679" s="65"/>
      <c r="E679" s="64"/>
    </row>
    <row r="680" spans="1:5">
      <c r="A680" s="78"/>
      <c r="B680" s="105"/>
      <c r="D680" s="71"/>
      <c r="E680" s="48"/>
    </row>
    <row r="681" spans="1:5">
      <c r="A681" s="79"/>
      <c r="B681" s="105"/>
      <c r="D681" s="68"/>
      <c r="E681" s="67"/>
    </row>
    <row r="682" spans="1:5">
      <c r="A682" s="78"/>
      <c r="B682" s="105"/>
      <c r="D682" s="71"/>
      <c r="E682" s="48"/>
    </row>
    <row r="683" spans="1:5">
      <c r="A683" s="78"/>
      <c r="B683" s="105"/>
      <c r="D683" s="71"/>
      <c r="E683" s="48"/>
    </row>
    <row r="684" spans="1:5">
      <c r="A684" s="78"/>
      <c r="B684" s="105"/>
      <c r="D684" s="71"/>
      <c r="E684" s="48"/>
    </row>
    <row r="685" spans="1:5">
      <c r="A685" s="78"/>
      <c r="B685" s="125"/>
      <c r="D685" s="53"/>
      <c r="E685" s="72"/>
    </row>
    <row r="686" spans="1:5">
      <c r="A686" s="135"/>
    </row>
    <row r="687" spans="1:5">
      <c r="A687" s="129"/>
    </row>
    <row r="689" spans="1:5">
      <c r="A689" s="122"/>
    </row>
    <row r="690" spans="1:5">
      <c r="A690" s="94"/>
    </row>
    <row r="691" spans="1:5">
      <c r="A691" s="94"/>
    </row>
    <row r="692" spans="1:5">
      <c r="A692" s="78"/>
      <c r="B692" s="105"/>
      <c r="D692" s="68"/>
      <c r="E692" s="67"/>
    </row>
    <row r="693" spans="1:5">
      <c r="A693" s="78"/>
      <c r="B693" s="105"/>
      <c r="D693" s="68"/>
      <c r="E693" s="67"/>
    </row>
    <row r="694" spans="1:5">
      <c r="A694" s="78"/>
      <c r="B694" s="105"/>
      <c r="D694" s="68"/>
      <c r="E694" s="67"/>
    </row>
    <row r="695" spans="1:5">
      <c r="A695" s="78"/>
      <c r="B695" s="105"/>
      <c r="D695" s="68"/>
      <c r="E695" s="67"/>
    </row>
    <row r="696" spans="1:5">
      <c r="A696" s="78"/>
      <c r="B696" s="105"/>
      <c r="D696" s="68"/>
      <c r="E696" s="67"/>
    </row>
    <row r="697" spans="1:5">
      <c r="A697" s="78"/>
      <c r="B697" s="105"/>
      <c r="D697" s="68"/>
      <c r="E697" s="67"/>
    </row>
    <row r="698" spans="1:5">
      <c r="A698" s="78"/>
      <c r="B698" s="105"/>
      <c r="D698" s="68"/>
      <c r="E698" s="67"/>
    </row>
    <row r="699" spans="1:5">
      <c r="A699" s="78"/>
      <c r="B699" s="105"/>
      <c r="D699" s="68"/>
      <c r="E699" s="67"/>
    </row>
    <row r="700" spans="1:5">
      <c r="A700" s="78"/>
      <c r="B700" s="105"/>
      <c r="D700" s="68"/>
      <c r="E700" s="67"/>
    </row>
    <row r="701" spans="1:5">
      <c r="A701" s="78"/>
      <c r="B701" s="105"/>
      <c r="D701" s="68"/>
      <c r="E701" s="67"/>
    </row>
    <row r="702" spans="1:5">
      <c r="A702" s="78"/>
      <c r="B702" s="105"/>
      <c r="D702" s="68"/>
      <c r="E702" s="67"/>
    </row>
    <row r="703" spans="1:5">
      <c r="A703" s="78"/>
      <c r="B703" s="105"/>
      <c r="D703" s="68"/>
      <c r="E703" s="67"/>
    </row>
    <row r="704" spans="1:5">
      <c r="A704" s="78"/>
      <c r="B704" s="134"/>
      <c r="D704" s="53"/>
      <c r="E704" s="72"/>
    </row>
    <row r="705" spans="1:5">
      <c r="A705" s="78"/>
      <c r="B705" s="134"/>
      <c r="D705" s="53"/>
      <c r="E705" s="72"/>
    </row>
    <row r="706" spans="1:5">
      <c r="A706" s="78"/>
      <c r="B706" s="134"/>
      <c r="D706" s="53"/>
      <c r="E706" s="72"/>
    </row>
    <row r="707" spans="1:5">
      <c r="A707" s="78"/>
      <c r="B707" s="134"/>
      <c r="D707" s="53"/>
      <c r="E707" s="72"/>
    </row>
    <row r="708" spans="1:5">
      <c r="A708" s="78"/>
      <c r="B708" s="134"/>
      <c r="D708" s="53"/>
      <c r="E708" s="72"/>
    </row>
    <row r="709" spans="1:5">
      <c r="A709" s="78"/>
      <c r="B709" s="134"/>
      <c r="D709" s="53"/>
      <c r="E709" s="72"/>
    </row>
    <row r="710" spans="1:5">
      <c r="A710" s="78"/>
      <c r="B710" s="134"/>
      <c r="D710" s="53"/>
      <c r="E710" s="72"/>
    </row>
    <row r="711" spans="1:5">
      <c r="A711" s="78"/>
      <c r="B711" s="134"/>
      <c r="D711" s="53"/>
      <c r="E711" s="72"/>
    </row>
    <row r="712" spans="1:5">
      <c r="A712" s="78"/>
      <c r="B712" s="134"/>
      <c r="D712" s="53"/>
      <c r="E712" s="72"/>
    </row>
    <row r="713" spans="1:5">
      <c r="A713" s="78"/>
      <c r="B713" s="134"/>
      <c r="D713" s="53"/>
      <c r="E713" s="72"/>
    </row>
    <row r="714" spans="1:5">
      <c r="A714" s="78"/>
      <c r="B714" s="134"/>
      <c r="D714" s="53"/>
      <c r="E714" s="72"/>
    </row>
    <row r="715" spans="1:5">
      <c r="A715" s="78"/>
      <c r="B715" s="134"/>
      <c r="D715" s="53"/>
      <c r="E715" s="72"/>
    </row>
    <row r="716" spans="1:5">
      <c r="A716" s="78"/>
      <c r="B716" s="134"/>
      <c r="D716" s="53"/>
      <c r="E716" s="72"/>
    </row>
    <row r="717" spans="1:5">
      <c r="A717" s="78"/>
      <c r="B717" s="134"/>
      <c r="D717" s="53"/>
      <c r="E717" s="72"/>
    </row>
    <row r="718" spans="1:5">
      <c r="A718" s="78"/>
      <c r="B718" s="134"/>
      <c r="D718" s="53"/>
      <c r="E718" s="72"/>
    </row>
    <row r="719" spans="1:5">
      <c r="A719" s="78"/>
      <c r="B719" s="134"/>
      <c r="D719" s="53"/>
      <c r="E719" s="72"/>
    </row>
    <row r="720" spans="1:5">
      <c r="A720" s="78"/>
      <c r="B720" s="134"/>
      <c r="D720" s="53"/>
      <c r="E720" s="72"/>
    </row>
    <row r="721" spans="1:5">
      <c r="A721" s="78"/>
      <c r="B721" s="134"/>
      <c r="D721" s="53"/>
      <c r="E721" s="72"/>
    </row>
    <row r="722" spans="1:5">
      <c r="A722" s="78"/>
      <c r="B722" s="134"/>
      <c r="D722" s="53"/>
      <c r="E722" s="72"/>
    </row>
    <row r="723" spans="1:5">
      <c r="A723" s="78"/>
      <c r="B723" s="134"/>
      <c r="D723" s="53"/>
      <c r="E723" s="72"/>
    </row>
    <row r="724" spans="1:5">
      <c r="A724" s="78"/>
      <c r="B724" s="134"/>
      <c r="D724" s="53"/>
      <c r="E724" s="72"/>
    </row>
    <row r="725" spans="1:5">
      <c r="A725" s="78"/>
      <c r="B725" s="134"/>
      <c r="D725" s="53"/>
      <c r="E725" s="72"/>
    </row>
    <row r="726" spans="1:5">
      <c r="A726" s="78"/>
      <c r="B726" s="134"/>
      <c r="D726" s="53"/>
      <c r="E726" s="72"/>
    </row>
    <row r="727" spans="1:5">
      <c r="A727" s="78"/>
      <c r="B727" s="134"/>
      <c r="D727" s="53"/>
      <c r="E727" s="72"/>
    </row>
    <row r="728" spans="1:5">
      <c r="A728" s="78"/>
      <c r="B728" s="134"/>
      <c r="D728" s="53"/>
      <c r="E728" s="72"/>
    </row>
    <row r="729" spans="1:5">
      <c r="A729" s="78"/>
      <c r="B729" s="134"/>
      <c r="D729" s="53"/>
      <c r="E729" s="72"/>
    </row>
    <row r="730" spans="1:5">
      <c r="A730" s="78"/>
      <c r="B730" s="134"/>
      <c r="D730" s="53"/>
      <c r="E730" s="72"/>
    </row>
    <row r="731" spans="1:5">
      <c r="A731" s="78"/>
      <c r="B731" s="134"/>
      <c r="D731" s="53"/>
      <c r="E731" s="72"/>
    </row>
    <row r="732" spans="1:5">
      <c r="A732" s="78"/>
      <c r="B732" s="134"/>
      <c r="D732" s="53"/>
      <c r="E732" s="72"/>
    </row>
    <row r="733" spans="1:5">
      <c r="A733" s="78"/>
      <c r="B733" s="134"/>
      <c r="D733" s="53"/>
      <c r="E733" s="72"/>
    </row>
    <row r="734" spans="1:5">
      <c r="A734" s="78"/>
      <c r="B734" s="134"/>
      <c r="D734" s="53"/>
      <c r="E734" s="72"/>
    </row>
    <row r="735" spans="1:5">
      <c r="A735" s="78"/>
      <c r="B735" s="134"/>
      <c r="D735" s="53"/>
      <c r="E735" s="72"/>
    </row>
    <row r="736" spans="1:5">
      <c r="A736" s="78"/>
      <c r="B736" s="134"/>
      <c r="D736" s="53"/>
      <c r="E736" s="72"/>
    </row>
    <row r="737" spans="1:5">
      <c r="A737" s="78"/>
      <c r="B737" s="134"/>
      <c r="D737" s="53"/>
      <c r="E737" s="72"/>
    </row>
    <row r="738" spans="1:5">
      <c r="A738" s="78"/>
      <c r="B738" s="134"/>
      <c r="D738" s="53"/>
      <c r="E738" s="72"/>
    </row>
    <row r="739" spans="1:5">
      <c r="A739" s="78"/>
      <c r="B739" s="134"/>
      <c r="D739" s="53"/>
      <c r="E739" s="72"/>
    </row>
    <row r="740" spans="1:5">
      <c r="A740" s="78"/>
      <c r="B740" s="134"/>
      <c r="D740" s="53"/>
      <c r="E740" s="72"/>
    </row>
    <row r="741" spans="1:5">
      <c r="A741" s="78"/>
      <c r="B741" s="134"/>
      <c r="D741" s="53"/>
      <c r="E741" s="72"/>
    </row>
    <row r="742" spans="1:5">
      <c r="A742" s="78"/>
      <c r="B742" s="134"/>
      <c r="D742" s="53"/>
      <c r="E742" s="72"/>
    </row>
    <row r="743" spans="1:5">
      <c r="A743" s="78"/>
      <c r="B743" s="106"/>
      <c r="D743" s="53"/>
      <c r="E743" s="72"/>
    </row>
    <row r="744" spans="1:5">
      <c r="A744" s="78"/>
      <c r="B744" s="106"/>
      <c r="D744" s="53"/>
      <c r="E744" s="72"/>
    </row>
    <row r="745" spans="1:5">
      <c r="A745" s="78"/>
      <c r="B745" s="106"/>
      <c r="D745" s="53"/>
      <c r="E745" s="72"/>
    </row>
    <row r="746" spans="1:5">
      <c r="A746" s="78"/>
      <c r="B746" s="106"/>
      <c r="D746" s="53"/>
      <c r="E746" s="72"/>
    </row>
    <row r="747" spans="1:5">
      <c r="A747" s="78"/>
      <c r="B747" s="106"/>
      <c r="D747" s="53"/>
      <c r="E747" s="72"/>
    </row>
    <row r="748" spans="1:5">
      <c r="A748" s="78"/>
      <c r="B748" s="106"/>
      <c r="D748" s="53"/>
      <c r="E748" s="72"/>
    </row>
    <row r="749" spans="1:5">
      <c r="A749" s="78"/>
      <c r="B749" s="106"/>
      <c r="D749" s="53"/>
      <c r="E749" s="72"/>
    </row>
    <row r="750" spans="1:5">
      <c r="A750" s="78"/>
      <c r="B750" s="106"/>
      <c r="D750" s="53"/>
      <c r="E750" s="72"/>
    </row>
    <row r="751" spans="1:5">
      <c r="A751" s="78"/>
      <c r="B751" s="106"/>
      <c r="D751" s="53"/>
      <c r="E751" s="72"/>
    </row>
    <row r="752" spans="1:5">
      <c r="A752" s="78"/>
      <c r="B752" s="106"/>
      <c r="D752" s="53"/>
      <c r="E752" s="72"/>
    </row>
    <row r="753" spans="1:5">
      <c r="A753" s="78"/>
      <c r="B753" s="106"/>
      <c r="D753" s="53"/>
      <c r="E753" s="72"/>
    </row>
    <row r="754" spans="1:5">
      <c r="A754" s="78"/>
      <c r="B754" s="133"/>
      <c r="D754" s="53"/>
      <c r="E754" s="72"/>
    </row>
    <row r="755" spans="1:5">
      <c r="A755" s="78"/>
      <c r="B755" s="125"/>
      <c r="D755" s="53"/>
      <c r="E755" s="72"/>
    </row>
    <row r="756" spans="1:5">
      <c r="A756" s="78"/>
      <c r="B756" s="125"/>
      <c r="D756" s="53"/>
      <c r="E756" s="72"/>
    </row>
    <row r="757" spans="1:5">
      <c r="A757" s="78"/>
      <c r="B757" s="125"/>
      <c r="D757" s="53"/>
      <c r="E757" s="72"/>
    </row>
    <row r="758" spans="1:5">
      <c r="A758" s="78"/>
      <c r="B758" s="125"/>
      <c r="D758" s="53"/>
      <c r="E758" s="72"/>
    </row>
    <row r="759" spans="1:5">
      <c r="A759" s="78"/>
      <c r="B759" s="125"/>
      <c r="D759" s="53"/>
      <c r="E759" s="72"/>
    </row>
    <row r="760" spans="1:5">
      <c r="A760" s="78"/>
      <c r="B760" s="125"/>
      <c r="D760" s="53"/>
      <c r="E760" s="72"/>
    </row>
    <row r="761" spans="1:5">
      <c r="A761" s="78"/>
      <c r="B761" s="125"/>
      <c r="D761" s="53"/>
      <c r="E761" s="72"/>
    </row>
    <row r="762" spans="1:5">
      <c r="A762" s="78"/>
      <c r="B762" s="125"/>
      <c r="D762" s="53"/>
      <c r="E762" s="72"/>
    </row>
    <row r="763" spans="1:5">
      <c r="A763" s="78"/>
      <c r="B763" s="125"/>
      <c r="D763" s="53"/>
      <c r="E763" s="72"/>
    </row>
    <row r="764" spans="1:5">
      <c r="A764" s="127"/>
    </row>
    <row r="767" spans="1:5">
      <c r="A767" s="122"/>
      <c r="B767" s="124"/>
      <c r="D767" s="63"/>
      <c r="E767" s="62"/>
    </row>
    <row r="768" spans="1:5">
      <c r="A768" s="94"/>
      <c r="B768" s="124"/>
      <c r="D768" s="65"/>
      <c r="E768" s="64"/>
    </row>
    <row r="769" spans="1:5">
      <c r="A769" s="94"/>
      <c r="B769" s="124"/>
      <c r="D769" s="65"/>
      <c r="E769" s="64"/>
    </row>
    <row r="770" spans="1:5">
      <c r="A770" s="78"/>
      <c r="B770" s="125"/>
      <c r="D770" s="52"/>
      <c r="E770" s="69"/>
    </row>
    <row r="771" spans="1:5">
      <c r="A771" s="78"/>
      <c r="B771" s="125"/>
      <c r="D771" s="52"/>
      <c r="E771" s="69"/>
    </row>
    <row r="772" spans="1:5">
      <c r="A772" s="78"/>
      <c r="B772" s="125"/>
      <c r="D772" s="52"/>
      <c r="E772" s="69"/>
    </row>
    <row r="773" spans="1:5">
      <c r="A773" s="127"/>
      <c r="B773" s="53"/>
      <c r="D773" s="65"/>
      <c r="E773" s="64"/>
    </row>
    <row r="774" spans="1:5">
      <c r="A774" s="129"/>
    </row>
    <row r="776" spans="1:5">
      <c r="A776" s="122"/>
    </row>
    <row r="777" spans="1:5">
      <c r="A777" s="94"/>
    </row>
    <row r="778" spans="1:5">
      <c r="A778" s="94"/>
    </row>
    <row r="779" spans="1:5">
      <c r="A779" s="122"/>
    </row>
    <row r="780" spans="1:5">
      <c r="A780" s="79"/>
      <c r="B780" s="105"/>
      <c r="D780" s="68"/>
      <c r="E780" s="67"/>
    </row>
    <row r="781" spans="1:5">
      <c r="A781" s="79"/>
      <c r="B781" s="105"/>
      <c r="D781" s="68"/>
      <c r="E781" s="67"/>
    </row>
    <row r="782" spans="1:5">
      <c r="A782" s="78"/>
      <c r="B782" s="105"/>
      <c r="D782" s="52"/>
      <c r="E782" s="69"/>
    </row>
    <row r="783" spans="1:5">
      <c r="A783" s="78"/>
      <c r="B783" s="105"/>
      <c r="D783" s="68"/>
      <c r="E783" s="67"/>
    </row>
    <row r="784" spans="1:5">
      <c r="A784" s="78"/>
      <c r="B784" s="105"/>
      <c r="D784" s="68"/>
      <c r="E784" s="67"/>
    </row>
    <row r="785" spans="1:5">
      <c r="A785" s="78"/>
      <c r="B785" s="105"/>
      <c r="D785" s="68"/>
      <c r="E785" s="67"/>
    </row>
    <row r="786" spans="1:5">
      <c r="A786" s="78"/>
      <c r="B786" s="105"/>
      <c r="D786" s="68"/>
      <c r="E786" s="67"/>
    </row>
    <row r="787" spans="1:5">
      <c r="A787" s="78"/>
      <c r="B787" s="105"/>
      <c r="D787" s="68"/>
      <c r="E787" s="67"/>
    </row>
    <row r="788" spans="1:5">
      <c r="A788" s="78"/>
      <c r="B788" s="105"/>
      <c r="D788" s="68"/>
      <c r="E788" s="67"/>
    </row>
    <row r="789" spans="1:5">
      <c r="A789" s="78"/>
      <c r="B789" s="105"/>
      <c r="D789" s="68"/>
      <c r="E789" s="67"/>
    </row>
    <row r="790" spans="1:5">
      <c r="A790" s="78"/>
      <c r="B790" s="105"/>
      <c r="D790" s="68"/>
      <c r="E790" s="67"/>
    </row>
    <row r="791" spans="1:5">
      <c r="A791" s="78"/>
      <c r="B791" s="105"/>
      <c r="D791" s="68"/>
      <c r="E791" s="67"/>
    </row>
    <row r="792" spans="1:5">
      <c r="A792" s="78"/>
      <c r="B792" s="105"/>
      <c r="D792" s="68"/>
      <c r="E792" s="67"/>
    </row>
    <row r="793" spans="1:5">
      <c r="A793" s="78"/>
      <c r="B793" s="105"/>
      <c r="D793" s="68"/>
      <c r="E793" s="67"/>
    </row>
    <row r="794" spans="1:5">
      <c r="A794" s="78"/>
      <c r="B794" s="105"/>
      <c r="D794" s="71"/>
      <c r="E794" s="48"/>
    </row>
    <row r="795" spans="1:5">
      <c r="A795" s="78"/>
      <c r="B795" s="105"/>
      <c r="D795" s="68"/>
      <c r="E795" s="67"/>
    </row>
    <row r="796" spans="1:5">
      <c r="A796" s="78"/>
      <c r="B796" s="105"/>
      <c r="D796" s="68"/>
      <c r="E796" s="67"/>
    </row>
    <row r="797" spans="1:5">
      <c r="A797" s="78"/>
      <c r="B797" s="105"/>
      <c r="D797" s="68"/>
      <c r="E797" s="67"/>
    </row>
    <row r="798" spans="1:5">
      <c r="A798" s="78"/>
      <c r="B798" s="105"/>
      <c r="D798" s="68"/>
      <c r="E798" s="67"/>
    </row>
    <row r="799" spans="1:5">
      <c r="A799" s="122"/>
      <c r="B799" s="105"/>
      <c r="D799" s="71"/>
      <c r="E799" s="48"/>
    </row>
    <row r="800" spans="1:5">
      <c r="A800" s="122"/>
      <c r="B800" s="65"/>
      <c r="D800" s="65"/>
      <c r="E800" s="64"/>
    </row>
    <row r="801" spans="1:5">
      <c r="A801" s="79"/>
      <c r="B801" s="105"/>
      <c r="D801" s="75"/>
      <c r="E801" s="74"/>
    </row>
    <row r="802" spans="1:5">
      <c r="A802" s="79"/>
      <c r="B802" s="105"/>
      <c r="D802" s="75"/>
      <c r="E802" s="74"/>
    </row>
    <row r="803" spans="1:5">
      <c r="A803" s="79"/>
      <c r="B803" s="105"/>
      <c r="D803" s="75"/>
      <c r="E803" s="74"/>
    </row>
    <row r="804" spans="1:5">
      <c r="A804" s="79"/>
      <c r="B804" s="105"/>
      <c r="D804" s="75"/>
      <c r="E804" s="74"/>
    </row>
    <row r="805" spans="1:5">
      <c r="A805" s="79"/>
      <c r="B805" s="105"/>
      <c r="D805" s="75"/>
      <c r="E805" s="74"/>
    </row>
    <row r="806" spans="1:5">
      <c r="A806" s="78"/>
      <c r="B806" s="125"/>
      <c r="D806" s="52"/>
      <c r="E806" s="69"/>
    </row>
    <row r="807" spans="1:5">
      <c r="A807" s="78"/>
      <c r="B807" s="125"/>
      <c r="D807" s="52"/>
      <c r="E807" s="69"/>
    </row>
    <row r="808" spans="1:5">
      <c r="A808" s="78"/>
      <c r="B808" s="125"/>
      <c r="D808" s="52"/>
      <c r="E808" s="69"/>
    </row>
    <row r="809" spans="1:5">
      <c r="A809" s="78"/>
      <c r="B809" s="125"/>
      <c r="D809" s="52"/>
      <c r="E809" s="69"/>
    </row>
    <row r="810" spans="1:5">
      <c r="A810" s="78"/>
      <c r="B810" s="125"/>
      <c r="D810" s="52"/>
      <c r="E810" s="69"/>
    </row>
    <row r="811" spans="1:5">
      <c r="A811" s="78"/>
      <c r="B811" s="125"/>
      <c r="D811" s="52"/>
      <c r="E811" s="69"/>
    </row>
    <row r="812" spans="1:5">
      <c r="A812" s="78"/>
      <c r="B812" s="125"/>
      <c r="D812" s="68"/>
      <c r="E812" s="67"/>
    </row>
    <row r="813" spans="1:5">
      <c r="A813" s="78"/>
      <c r="B813" s="125"/>
      <c r="D813" s="52"/>
      <c r="E813" s="69"/>
    </row>
    <row r="814" spans="1:5">
      <c r="A814" s="78"/>
      <c r="B814" s="125"/>
      <c r="D814" s="52"/>
      <c r="E814" s="69"/>
    </row>
    <row r="815" spans="1:5">
      <c r="A815" s="78"/>
      <c r="B815" s="125"/>
      <c r="D815" s="52"/>
      <c r="E815" s="69"/>
    </row>
    <row r="816" spans="1:5">
      <c r="A816" s="78"/>
      <c r="B816" s="125"/>
      <c r="D816" s="52"/>
      <c r="E816" s="69"/>
    </row>
    <row r="817" spans="1:5">
      <c r="A817" s="78"/>
      <c r="B817" s="125"/>
      <c r="D817" s="52"/>
      <c r="E817" s="69"/>
    </row>
    <row r="818" spans="1:5">
      <c r="A818" s="78"/>
      <c r="B818" s="105"/>
      <c r="D818" s="71"/>
      <c r="E818" s="48"/>
    </row>
    <row r="819" spans="1:5">
      <c r="A819" s="78"/>
      <c r="B819" s="125"/>
      <c r="D819" s="52"/>
      <c r="E819" s="69"/>
    </row>
    <row r="820" spans="1:5">
      <c r="A820" s="78"/>
      <c r="B820" s="125"/>
      <c r="D820" s="68"/>
      <c r="E820" s="67"/>
    </row>
    <row r="821" spans="1:5">
      <c r="A821" s="78"/>
      <c r="B821" s="125"/>
      <c r="D821" s="68"/>
      <c r="E821" s="67"/>
    </row>
    <row r="822" spans="1:5">
      <c r="A822" s="78"/>
      <c r="B822" s="125"/>
      <c r="D822" s="52"/>
      <c r="E822" s="69"/>
    </row>
    <row r="823" spans="1:5">
      <c r="A823" s="122"/>
      <c r="B823" s="63"/>
      <c r="D823" s="65"/>
      <c r="E823" s="64"/>
    </row>
    <row r="824" spans="1:5">
      <c r="A824" s="122"/>
      <c r="B824" s="53"/>
      <c r="D824" s="65"/>
      <c r="E824" s="64"/>
    </row>
    <row r="825" spans="1:5">
      <c r="A825" s="79"/>
      <c r="B825" s="133"/>
      <c r="D825" s="77"/>
      <c r="E825" s="76"/>
    </row>
    <row r="826" spans="1:5">
      <c r="A826" s="79"/>
      <c r="B826" s="133"/>
      <c r="D826" s="77"/>
      <c r="E826" s="76"/>
    </row>
    <row r="827" spans="1:5">
      <c r="A827" s="79"/>
      <c r="B827" s="133"/>
      <c r="D827" s="77"/>
      <c r="E827" s="76"/>
    </row>
    <row r="828" spans="1:5">
      <c r="A828" s="78"/>
      <c r="B828" s="125"/>
      <c r="D828" s="52"/>
      <c r="E828" s="69"/>
    </row>
    <row r="829" spans="1:5">
      <c r="A829" s="78"/>
      <c r="B829" s="125"/>
      <c r="D829" s="52"/>
      <c r="E829" s="69"/>
    </row>
    <row r="830" spans="1:5">
      <c r="A830" s="78"/>
      <c r="B830" s="125"/>
      <c r="D830" s="52"/>
      <c r="E830" s="69"/>
    </row>
    <row r="831" spans="1:5">
      <c r="A831" s="78"/>
      <c r="B831" s="125"/>
      <c r="D831" s="52"/>
      <c r="E831" s="69"/>
    </row>
    <row r="832" spans="1:5">
      <c r="A832" s="78"/>
      <c r="B832" s="125"/>
      <c r="D832" s="52"/>
      <c r="E832" s="69"/>
    </row>
    <row r="833" spans="1:5">
      <c r="A833" s="78"/>
      <c r="B833" s="125"/>
      <c r="D833" s="52"/>
      <c r="E833" s="69"/>
    </row>
    <row r="834" spans="1:5">
      <c r="A834" s="78"/>
      <c r="B834" s="125"/>
      <c r="D834" s="68"/>
      <c r="E834" s="67"/>
    </row>
    <row r="835" spans="1:5">
      <c r="A835" s="78"/>
      <c r="B835" s="125"/>
      <c r="D835" s="52"/>
      <c r="E835" s="69"/>
    </row>
    <row r="836" spans="1:5">
      <c r="A836" s="78"/>
      <c r="B836" s="125"/>
      <c r="D836" s="52"/>
      <c r="E836" s="69"/>
    </row>
    <row r="837" spans="1:5">
      <c r="A837" s="78"/>
      <c r="B837" s="125"/>
      <c r="D837" s="52"/>
      <c r="E837" s="69"/>
    </row>
    <row r="838" spans="1:5">
      <c r="A838" s="78"/>
      <c r="B838" s="125"/>
      <c r="D838" s="52"/>
      <c r="E838" s="69"/>
    </row>
    <row r="839" spans="1:5">
      <c r="A839" s="78"/>
      <c r="B839" s="125"/>
      <c r="D839" s="52"/>
      <c r="E839" s="69"/>
    </row>
    <row r="840" spans="1:5">
      <c r="A840" s="78"/>
      <c r="B840" s="105"/>
      <c r="D840" s="71"/>
      <c r="E840" s="48"/>
    </row>
    <row r="841" spans="1:5">
      <c r="A841" s="78"/>
      <c r="B841" s="125"/>
      <c r="D841" s="52"/>
      <c r="E841" s="69"/>
    </row>
    <row r="842" spans="1:5">
      <c r="A842" s="78"/>
      <c r="B842" s="125"/>
      <c r="D842" s="68"/>
      <c r="E842" s="67"/>
    </row>
    <row r="843" spans="1:5">
      <c r="A843" s="78"/>
      <c r="B843" s="125"/>
      <c r="D843" s="68"/>
      <c r="E843" s="67"/>
    </row>
    <row r="844" spans="1:5">
      <c r="A844" s="78"/>
      <c r="B844" s="125"/>
      <c r="D844" s="52"/>
      <c r="E844" s="69"/>
    </row>
    <row r="845" spans="1:5">
      <c r="A845" s="122"/>
      <c r="B845" s="53"/>
      <c r="D845" s="71"/>
      <c r="E845" s="48"/>
    </row>
    <row r="846" spans="1:5">
      <c r="A846" s="122"/>
      <c r="B846" s="53"/>
      <c r="D846" s="65"/>
      <c r="E846" s="64"/>
    </row>
    <row r="847" spans="1:5">
      <c r="A847" s="79"/>
      <c r="B847" s="133"/>
      <c r="D847" s="77"/>
      <c r="E847" s="76"/>
    </row>
    <row r="848" spans="1:5">
      <c r="A848" s="79"/>
      <c r="B848" s="133"/>
      <c r="D848" s="77"/>
      <c r="E848" s="76"/>
    </row>
    <row r="849" spans="1:5">
      <c r="A849" s="79"/>
      <c r="B849" s="133"/>
      <c r="D849" s="77"/>
      <c r="E849" s="76"/>
    </row>
    <row r="850" spans="1:5">
      <c r="A850" s="79"/>
      <c r="B850" s="133"/>
      <c r="D850" s="77"/>
      <c r="E850" s="76"/>
    </row>
    <row r="851" spans="1:5">
      <c r="A851" s="79"/>
      <c r="B851" s="133"/>
      <c r="D851" s="77"/>
      <c r="E851" s="76"/>
    </row>
    <row r="852" spans="1:5">
      <c r="A852" s="79"/>
      <c r="B852" s="133"/>
      <c r="D852" s="77"/>
      <c r="E852" s="76"/>
    </row>
    <row r="853" spans="1:5">
      <c r="A853" s="79"/>
      <c r="B853" s="133"/>
      <c r="D853" s="77"/>
      <c r="E853" s="76"/>
    </row>
    <row r="854" spans="1:5">
      <c r="A854" s="79"/>
      <c r="B854" s="133"/>
      <c r="D854" s="77"/>
      <c r="E854" s="76"/>
    </row>
    <row r="855" spans="1:5">
      <c r="A855" s="79"/>
      <c r="B855" s="133"/>
      <c r="D855" s="77"/>
      <c r="E855" s="76"/>
    </row>
    <row r="856" spans="1:5">
      <c r="A856" s="79"/>
      <c r="B856" s="133"/>
      <c r="D856" s="77"/>
      <c r="E856" s="76"/>
    </row>
    <row r="857" spans="1:5">
      <c r="A857" s="79"/>
      <c r="B857" s="133"/>
      <c r="D857" s="77"/>
      <c r="E857" s="76"/>
    </row>
    <row r="858" spans="1:5">
      <c r="A858" s="79"/>
      <c r="B858" s="133"/>
      <c r="D858" s="77"/>
      <c r="E858" s="76"/>
    </row>
    <row r="859" spans="1:5">
      <c r="A859" s="79"/>
      <c r="B859" s="133"/>
      <c r="D859" s="77"/>
      <c r="E859" s="76"/>
    </row>
    <row r="860" spans="1:5">
      <c r="A860" s="78"/>
      <c r="B860" s="136"/>
      <c r="D860" s="52"/>
      <c r="E860" s="69"/>
    </row>
    <row r="861" spans="1:5">
      <c r="A861" s="78"/>
      <c r="B861" s="136"/>
      <c r="D861" s="52"/>
      <c r="E861" s="69"/>
    </row>
    <row r="862" spans="1:5">
      <c r="A862" s="78"/>
      <c r="B862" s="136"/>
      <c r="D862" s="52"/>
      <c r="E862" s="69"/>
    </row>
    <row r="863" spans="1:5">
      <c r="A863" s="78"/>
      <c r="B863" s="136"/>
      <c r="D863" s="78"/>
      <c r="E863" s="66"/>
    </row>
    <row r="864" spans="1:5">
      <c r="A864" s="78"/>
      <c r="B864" s="136"/>
      <c r="D864" s="78"/>
      <c r="E864" s="66"/>
    </row>
    <row r="865" spans="1:5">
      <c r="A865" s="78"/>
      <c r="B865" s="136"/>
      <c r="D865" s="78"/>
      <c r="E865" s="66"/>
    </row>
    <row r="866" spans="1:5">
      <c r="A866" s="78"/>
      <c r="B866" s="136"/>
      <c r="D866" s="52"/>
      <c r="E866" s="69"/>
    </row>
    <row r="867" spans="1:5">
      <c r="A867" s="78"/>
      <c r="B867" s="136"/>
      <c r="D867" s="68"/>
      <c r="E867" s="67"/>
    </row>
    <row r="868" spans="1:5">
      <c r="A868" s="78"/>
      <c r="B868" s="136"/>
      <c r="D868" s="52"/>
      <c r="E868" s="69"/>
    </row>
    <row r="869" spans="1:5">
      <c r="A869" s="78"/>
      <c r="B869" s="136"/>
      <c r="D869" s="52"/>
      <c r="E869" s="69"/>
    </row>
    <row r="870" spans="1:5">
      <c r="A870" s="78"/>
      <c r="B870" s="136"/>
      <c r="D870" s="52"/>
      <c r="E870" s="69"/>
    </row>
    <row r="871" spans="1:5">
      <c r="A871" s="78"/>
      <c r="B871" s="136"/>
      <c r="D871" s="52"/>
      <c r="E871" s="69"/>
    </row>
    <row r="872" spans="1:5">
      <c r="A872" s="78"/>
      <c r="B872" s="136"/>
      <c r="D872" s="52"/>
      <c r="E872" s="69"/>
    </row>
    <row r="873" spans="1:5">
      <c r="A873" s="78"/>
      <c r="B873" s="105"/>
      <c r="D873" s="71"/>
      <c r="E873" s="48"/>
    </row>
    <row r="874" spans="1:5">
      <c r="A874" s="78"/>
      <c r="B874" s="136"/>
      <c r="D874" s="78"/>
      <c r="E874" s="66"/>
    </row>
    <row r="875" spans="1:5">
      <c r="A875" s="78"/>
      <c r="B875" s="136"/>
      <c r="D875" s="68"/>
      <c r="E875" s="67"/>
    </row>
    <row r="876" spans="1:5">
      <c r="A876" s="78"/>
      <c r="B876" s="136"/>
      <c r="D876" s="68"/>
      <c r="E876" s="67"/>
    </row>
    <row r="877" spans="1:5">
      <c r="A877" s="78"/>
      <c r="B877" s="136"/>
      <c r="D877" s="78"/>
      <c r="E877" s="66"/>
    </row>
    <row r="878" spans="1:5">
      <c r="A878" s="122"/>
      <c r="B878" s="53"/>
      <c r="D878" s="65"/>
      <c r="E878" s="64"/>
    </row>
    <row r="879" spans="1:5">
      <c r="A879" s="122"/>
      <c r="B879" s="53"/>
      <c r="D879" s="65"/>
      <c r="E879" s="64"/>
    </row>
    <row r="880" spans="1:5">
      <c r="A880" s="79"/>
      <c r="B880" s="105"/>
      <c r="D880" s="79"/>
      <c r="E880" s="73"/>
    </row>
    <row r="881" spans="1:5">
      <c r="A881" s="79"/>
      <c r="B881" s="105"/>
      <c r="D881" s="79"/>
      <c r="E881" s="73"/>
    </row>
    <row r="882" spans="1:5">
      <c r="A882" s="79"/>
      <c r="B882" s="105"/>
      <c r="D882" s="79"/>
      <c r="E882" s="73"/>
    </row>
    <row r="883" spans="1:5">
      <c r="A883" s="79"/>
      <c r="B883" s="105"/>
      <c r="D883" s="79"/>
      <c r="E883" s="73"/>
    </row>
    <row r="884" spans="1:5">
      <c r="A884" s="78"/>
      <c r="B884" s="137"/>
      <c r="D884" s="52"/>
      <c r="E884" s="69"/>
    </row>
    <row r="885" spans="1:5">
      <c r="A885" s="78"/>
      <c r="B885" s="137"/>
      <c r="D885" s="52"/>
      <c r="E885" s="69"/>
    </row>
    <row r="886" spans="1:5">
      <c r="A886" s="78"/>
      <c r="B886" s="137"/>
      <c r="D886" s="52"/>
      <c r="E886" s="69"/>
    </row>
    <row r="887" spans="1:5">
      <c r="A887" s="78"/>
      <c r="B887" s="137"/>
      <c r="D887" s="78"/>
      <c r="E887" s="66"/>
    </row>
    <row r="888" spans="1:5">
      <c r="A888" s="78"/>
      <c r="B888" s="137"/>
      <c r="D888" s="78"/>
      <c r="E888" s="66"/>
    </row>
    <row r="889" spans="1:5">
      <c r="A889" s="78"/>
      <c r="B889" s="137"/>
      <c r="D889" s="52"/>
      <c r="E889" s="69"/>
    </row>
    <row r="890" spans="1:5">
      <c r="A890" s="78"/>
      <c r="B890" s="137"/>
      <c r="D890" s="68"/>
      <c r="E890" s="67"/>
    </row>
    <row r="891" spans="1:5">
      <c r="A891" s="78"/>
      <c r="B891" s="137"/>
      <c r="D891" s="52"/>
      <c r="E891" s="69"/>
    </row>
    <row r="892" spans="1:5">
      <c r="A892" s="78"/>
      <c r="B892" s="137"/>
      <c r="D892" s="52"/>
      <c r="E892" s="69"/>
    </row>
    <row r="893" spans="1:5">
      <c r="A893" s="78"/>
      <c r="B893" s="137"/>
      <c r="D893" s="52"/>
      <c r="E893" s="69"/>
    </row>
    <row r="894" spans="1:5">
      <c r="A894" s="78"/>
      <c r="B894" s="137"/>
      <c r="D894" s="52"/>
      <c r="E894" s="69"/>
    </row>
    <row r="895" spans="1:5">
      <c r="A895" s="78"/>
      <c r="B895" s="137"/>
      <c r="D895" s="52"/>
      <c r="E895" s="69"/>
    </row>
    <row r="896" spans="1:5">
      <c r="A896" s="78"/>
      <c r="B896" s="105"/>
      <c r="D896" s="71"/>
      <c r="E896" s="48"/>
    </row>
    <row r="897" spans="1:5">
      <c r="A897" s="78"/>
      <c r="B897" s="137"/>
      <c r="D897" s="78"/>
      <c r="E897" s="66"/>
    </row>
    <row r="898" spans="1:5">
      <c r="A898" s="78"/>
      <c r="B898" s="137"/>
      <c r="D898" s="68"/>
      <c r="E898" s="67"/>
    </row>
    <row r="899" spans="1:5">
      <c r="A899" s="78"/>
      <c r="B899" s="137"/>
      <c r="D899" s="68"/>
      <c r="E899" s="67"/>
    </row>
    <row r="900" spans="1:5">
      <c r="A900" s="78"/>
      <c r="B900" s="137"/>
      <c r="D900" s="78"/>
      <c r="E900" s="66"/>
    </row>
    <row r="901" spans="1:5">
      <c r="A901" s="122"/>
      <c r="B901" s="53"/>
      <c r="D901" s="65"/>
      <c r="E901" s="64"/>
    </row>
    <row r="902" spans="1:5">
      <c r="A902" s="122"/>
      <c r="B902" s="53"/>
      <c r="D902" s="65"/>
      <c r="E902" s="64"/>
    </row>
    <row r="903" spans="1:5">
      <c r="A903" s="79"/>
      <c r="B903" s="105"/>
      <c r="D903" s="79"/>
      <c r="E903" s="73"/>
    </row>
    <row r="904" spans="1:5">
      <c r="A904" s="79"/>
      <c r="B904" s="105"/>
      <c r="D904" s="79"/>
      <c r="E904" s="73"/>
    </row>
    <row r="905" spans="1:5">
      <c r="A905" s="79"/>
      <c r="B905" s="105"/>
      <c r="D905" s="79"/>
      <c r="E905" s="73"/>
    </row>
    <row r="906" spans="1:5">
      <c r="A906" s="79"/>
      <c r="B906" s="105"/>
      <c r="D906" s="79"/>
      <c r="E906" s="73"/>
    </row>
    <row r="907" spans="1:5">
      <c r="A907" s="79"/>
      <c r="B907" s="105"/>
      <c r="D907" s="79"/>
      <c r="E907" s="73"/>
    </row>
    <row r="908" spans="1:5">
      <c r="A908" s="78"/>
      <c r="B908" s="136"/>
      <c r="D908" s="52"/>
      <c r="E908" s="69"/>
    </row>
    <row r="909" spans="1:5">
      <c r="A909" s="78"/>
      <c r="B909" s="136"/>
      <c r="D909" s="52"/>
      <c r="E909" s="69"/>
    </row>
    <row r="910" spans="1:5">
      <c r="A910" s="78"/>
      <c r="B910" s="136"/>
      <c r="D910" s="52"/>
      <c r="E910" s="69"/>
    </row>
    <row r="911" spans="1:5">
      <c r="A911" s="78"/>
      <c r="B911" s="136"/>
      <c r="D911" s="78"/>
      <c r="E911" s="66"/>
    </row>
    <row r="912" spans="1:5">
      <c r="A912" s="78"/>
      <c r="B912" s="136"/>
      <c r="D912" s="78"/>
      <c r="E912" s="66"/>
    </row>
    <row r="913" spans="1:5">
      <c r="A913" s="78"/>
      <c r="B913" s="136"/>
      <c r="D913" s="52"/>
      <c r="E913" s="69"/>
    </row>
    <row r="914" spans="1:5">
      <c r="A914" s="78"/>
      <c r="B914" s="136"/>
      <c r="D914" s="68"/>
      <c r="E914" s="67"/>
    </row>
    <row r="915" spans="1:5">
      <c r="A915" s="78"/>
      <c r="B915" s="136"/>
      <c r="D915" s="52"/>
      <c r="E915" s="69"/>
    </row>
    <row r="916" spans="1:5">
      <c r="A916" s="78"/>
      <c r="B916" s="136"/>
      <c r="D916" s="52"/>
      <c r="E916" s="69"/>
    </row>
    <row r="917" spans="1:5">
      <c r="A917" s="78"/>
      <c r="B917" s="136"/>
      <c r="D917" s="52"/>
      <c r="E917" s="69"/>
    </row>
    <row r="918" spans="1:5">
      <c r="A918" s="78"/>
      <c r="B918" s="136"/>
      <c r="D918" s="52"/>
      <c r="E918" s="69"/>
    </row>
    <row r="919" spans="1:5">
      <c r="A919" s="78"/>
      <c r="B919" s="136"/>
      <c r="D919" s="52"/>
      <c r="E919" s="69"/>
    </row>
    <row r="920" spans="1:5">
      <c r="A920" s="78"/>
      <c r="B920" s="105"/>
      <c r="D920" s="52"/>
      <c r="E920" s="69"/>
    </row>
    <row r="921" spans="1:5">
      <c r="A921" s="78"/>
      <c r="B921" s="136"/>
      <c r="D921" s="78"/>
      <c r="E921" s="66"/>
    </row>
    <row r="922" spans="1:5">
      <c r="A922" s="78"/>
      <c r="B922" s="136"/>
      <c r="D922" s="68"/>
      <c r="E922" s="67"/>
    </row>
    <row r="923" spans="1:5">
      <c r="A923" s="78"/>
      <c r="B923" s="136"/>
      <c r="D923" s="68"/>
      <c r="E923" s="67"/>
    </row>
    <row r="924" spans="1:5">
      <c r="A924" s="78"/>
      <c r="B924" s="136"/>
      <c r="D924" s="78"/>
      <c r="E924" s="66"/>
    </row>
    <row r="925" spans="1:5">
      <c r="A925" s="122"/>
      <c r="B925" s="134"/>
      <c r="D925" s="65"/>
      <c r="E925" s="64"/>
    </row>
    <row r="926" spans="1:5">
      <c r="A926" s="138"/>
      <c r="B926" s="53"/>
      <c r="D926" s="65"/>
      <c r="E926" s="64"/>
    </row>
    <row r="927" spans="1:5">
      <c r="A927" s="129"/>
      <c r="B927" s="53"/>
      <c r="D927" s="65"/>
      <c r="E927" s="64"/>
    </row>
    <row r="929" spans="1:5">
      <c r="A929" s="122"/>
    </row>
    <row r="930" spans="1:5">
      <c r="A930" s="94"/>
    </row>
    <row r="931" spans="1:5">
      <c r="A931" s="94"/>
    </row>
    <row r="932" spans="1:5">
      <c r="A932" s="78"/>
      <c r="B932" s="133"/>
      <c r="D932" s="52"/>
      <c r="E932" s="69"/>
    </row>
    <row r="933" spans="1:5">
      <c r="A933" s="78"/>
      <c r="B933" s="125"/>
      <c r="D933" s="52"/>
      <c r="E933" s="69"/>
    </row>
    <row r="934" spans="1:5">
      <c r="A934" s="78"/>
      <c r="B934" s="125"/>
      <c r="D934" s="52"/>
      <c r="E934" s="69"/>
    </row>
    <row r="935" spans="1:5">
      <c r="A935" s="78"/>
      <c r="B935" s="125"/>
      <c r="D935" s="53"/>
      <c r="E935" s="72"/>
    </row>
    <row r="936" spans="1:5">
      <c r="A936" s="78"/>
      <c r="B936" s="125"/>
      <c r="D936" s="53"/>
      <c r="E936" s="72"/>
    </row>
    <row r="937" spans="1:5">
      <c r="A937" s="78"/>
      <c r="B937" s="125"/>
      <c r="D937" s="53"/>
      <c r="E937" s="72"/>
    </row>
    <row r="938" spans="1:5">
      <c r="A938" s="78"/>
      <c r="B938" s="125"/>
      <c r="D938" s="53"/>
      <c r="E938" s="72"/>
    </row>
    <row r="939" spans="1:5">
      <c r="A939" s="78"/>
      <c r="B939" s="133"/>
      <c r="D939" s="52"/>
      <c r="E939" s="69"/>
    </row>
    <row r="940" spans="1:5">
      <c r="A940" s="78"/>
      <c r="B940" s="125"/>
      <c r="D940" s="52"/>
      <c r="E940" s="69"/>
    </row>
    <row r="941" spans="1:5">
      <c r="A941" s="78"/>
      <c r="B941" s="125"/>
      <c r="D941" s="53"/>
      <c r="E941" s="72"/>
    </row>
    <row r="942" spans="1:5">
      <c r="A942" s="78"/>
      <c r="B942" s="125"/>
      <c r="D942" s="53"/>
      <c r="E942" s="72"/>
    </row>
    <row r="943" spans="1:5">
      <c r="A943" s="78"/>
      <c r="B943" s="125"/>
      <c r="D943" s="53"/>
      <c r="E943" s="72"/>
    </row>
    <row r="944" spans="1:5">
      <c r="A944" s="78"/>
      <c r="B944" s="125"/>
      <c r="D944" s="53"/>
      <c r="E944" s="72"/>
    </row>
    <row r="945" spans="1:5">
      <c r="A945" s="78"/>
      <c r="B945" s="125"/>
      <c r="D945" s="53"/>
      <c r="E945" s="72"/>
    </row>
    <row r="946" spans="1:5">
      <c r="A946" s="78"/>
      <c r="B946" s="134"/>
      <c r="D946" s="53"/>
      <c r="E946" s="72"/>
    </row>
    <row r="947" spans="1:5">
      <c r="A947" s="78"/>
      <c r="B947" s="134"/>
      <c r="D947" s="53"/>
      <c r="E947" s="72"/>
    </row>
    <row r="948" spans="1:5">
      <c r="A948" s="78"/>
      <c r="B948" s="134"/>
      <c r="D948" s="53"/>
      <c r="E948" s="72"/>
    </row>
    <row r="949" spans="1:5">
      <c r="A949" s="78"/>
      <c r="B949" s="134"/>
      <c r="D949" s="53"/>
      <c r="E949" s="72"/>
    </row>
    <row r="950" spans="1:5">
      <c r="A950" s="78"/>
      <c r="B950" s="134"/>
      <c r="D950" s="53"/>
      <c r="E950" s="72"/>
    </row>
    <row r="951" spans="1:5">
      <c r="A951" s="78"/>
      <c r="B951" s="134"/>
      <c r="D951" s="53"/>
      <c r="E951" s="72"/>
    </row>
    <row r="952" spans="1:5">
      <c r="A952" s="78"/>
      <c r="B952" s="134"/>
      <c r="D952" s="53"/>
      <c r="E952" s="72"/>
    </row>
    <row r="953" spans="1:5">
      <c r="A953" s="127"/>
      <c r="B953" s="53"/>
      <c r="D953" s="65"/>
      <c r="E953" s="64"/>
    </row>
    <row r="956" spans="1:5">
      <c r="A956" s="122"/>
      <c r="B956" s="63"/>
    </row>
    <row r="957" spans="1:5">
      <c r="A957" s="94"/>
      <c r="B957" s="65"/>
    </row>
    <row r="958" spans="1:5">
      <c r="A958" s="94"/>
      <c r="B958" s="65"/>
    </row>
    <row r="959" spans="1:5">
      <c r="A959" s="50"/>
      <c r="B959" s="105"/>
      <c r="D959" s="68"/>
      <c r="E959" s="67"/>
    </row>
    <row r="960" spans="1:5">
      <c r="A960" s="50"/>
      <c r="B960" s="105"/>
      <c r="D960" s="68"/>
      <c r="E960" s="67"/>
    </row>
    <row r="961" spans="1:5">
      <c r="A961" s="50"/>
      <c r="B961" s="105"/>
      <c r="D961" s="68"/>
      <c r="E961" s="67"/>
    </row>
    <row r="962" spans="1:5">
      <c r="B962" s="106"/>
      <c r="D962" s="68"/>
      <c r="E962" s="67"/>
    </row>
    <row r="963" spans="1:5">
      <c r="B963" s="106"/>
      <c r="D963" s="71"/>
      <c r="E963" s="48"/>
    </row>
    <row r="964" spans="1:5">
      <c r="B964" s="106"/>
      <c r="D964" s="71"/>
      <c r="E964" s="48"/>
    </row>
    <row r="965" spans="1:5">
      <c r="B965" s="106"/>
      <c r="D965" s="71"/>
      <c r="E965" s="48"/>
    </row>
    <row r="966" spans="1:5">
      <c r="B966" s="106"/>
      <c r="D966" s="71"/>
      <c r="E966" s="48"/>
    </row>
    <row r="967" spans="1:5">
      <c r="B967" s="106"/>
      <c r="D967" s="71"/>
      <c r="E967" s="48"/>
    </row>
    <row r="968" spans="1:5">
      <c r="A968" s="41"/>
      <c r="B968" s="105"/>
      <c r="D968" s="68"/>
      <c r="E968" s="67"/>
    </row>
    <row r="969" spans="1:5">
      <c r="A969" s="41"/>
      <c r="B969" s="105"/>
      <c r="D969" s="68"/>
      <c r="E969" s="67"/>
    </row>
    <row r="970" spans="1:5">
      <c r="A970" s="41"/>
      <c r="B970" s="105"/>
      <c r="D970" s="68"/>
      <c r="E970" s="67"/>
    </row>
    <row r="971" spans="1:5">
      <c r="A971" s="41"/>
      <c r="B971" s="105"/>
      <c r="D971" s="68"/>
      <c r="E971" s="67"/>
    </row>
    <row r="972" spans="1:5">
      <c r="A972" s="41"/>
      <c r="B972" s="105"/>
      <c r="D972" s="68"/>
      <c r="E972" s="67"/>
    </row>
    <row r="973" spans="1:5">
      <c r="A973" s="50"/>
      <c r="B973" s="106"/>
      <c r="D973" s="71"/>
      <c r="E973" s="48"/>
    </row>
    <row r="974" spans="1:5">
      <c r="A974" s="50"/>
      <c r="B974" s="106"/>
      <c r="D974" s="71"/>
      <c r="E974" s="48"/>
    </row>
    <row r="975" spans="1:5">
      <c r="B975" s="106"/>
      <c r="D975" s="71"/>
      <c r="E975" s="48"/>
    </row>
    <row r="976" spans="1:5">
      <c r="B976" s="106"/>
      <c r="D976" s="79"/>
      <c r="E976" s="73"/>
    </row>
    <row r="977" spans="1:5">
      <c r="B977" s="106"/>
      <c r="D977" s="71"/>
      <c r="E977" s="48"/>
    </row>
    <row r="978" spans="1:5">
      <c r="B978" s="106"/>
      <c r="D978" s="71"/>
      <c r="E978" s="48"/>
    </row>
    <row r="979" spans="1:5">
      <c r="B979" s="106"/>
      <c r="D979" s="71"/>
      <c r="E979" s="48"/>
    </row>
    <row r="980" spans="1:5">
      <c r="A980" s="50"/>
      <c r="B980" s="106"/>
      <c r="D980" s="71"/>
      <c r="E980" s="48"/>
    </row>
    <row r="981" spans="1:5">
      <c r="B981" s="106"/>
      <c r="D981" s="71"/>
      <c r="E981" s="48"/>
    </row>
    <row r="982" spans="1:5">
      <c r="A982" s="50"/>
      <c r="B982" s="106"/>
      <c r="D982" s="71"/>
      <c r="E982" s="48"/>
    </row>
    <row r="983" spans="1:5">
      <c r="B983" s="106"/>
      <c r="D983" s="71"/>
      <c r="E983" s="48"/>
    </row>
    <row r="984" spans="1:5">
      <c r="B984" s="106"/>
      <c r="D984" s="71"/>
      <c r="E984" s="48"/>
    </row>
    <row r="985" spans="1:5">
      <c r="A985" s="498"/>
      <c r="B985" s="105"/>
      <c r="D985" s="68"/>
      <c r="E985" s="67"/>
    </row>
    <row r="986" spans="1:5">
      <c r="A986" s="498"/>
      <c r="B986" s="105"/>
      <c r="D986" s="68"/>
      <c r="E986" s="67"/>
    </row>
    <row r="987" spans="1:5">
      <c r="B987" s="106"/>
      <c r="D987" s="71"/>
      <c r="E987" s="48"/>
    </row>
    <row r="988" spans="1:5">
      <c r="B988" s="106"/>
      <c r="D988" s="71"/>
      <c r="E988" s="48"/>
    </row>
    <row r="989" spans="1:5">
      <c r="A989" s="498"/>
      <c r="B989" s="106"/>
      <c r="D989" s="71"/>
      <c r="E989" s="48"/>
    </row>
    <row r="990" spans="1:5">
      <c r="A990" s="498"/>
      <c r="B990" s="105"/>
      <c r="D990" s="68"/>
      <c r="E990" s="67"/>
    </row>
    <row r="991" spans="1:5">
      <c r="A991" s="95"/>
      <c r="B991" s="65"/>
    </row>
    <row r="992" spans="1:5">
      <c r="A992" s="139"/>
      <c r="B992" s="65"/>
    </row>
    <row r="994" spans="1:5">
      <c r="A994" s="122"/>
      <c r="B994" s="124"/>
      <c r="D994" s="63"/>
      <c r="E994" s="62"/>
    </row>
    <row r="995" spans="1:5">
      <c r="A995" s="127"/>
      <c r="B995" s="124"/>
      <c r="D995" s="65"/>
      <c r="E995" s="64"/>
    </row>
    <row r="996" spans="1:5">
      <c r="A996" s="127"/>
      <c r="B996" s="124"/>
      <c r="D996" s="65"/>
      <c r="E996" s="64"/>
    </row>
    <row r="997" spans="1:5">
      <c r="A997" s="78"/>
      <c r="B997" s="133"/>
      <c r="D997" s="77"/>
      <c r="E997" s="76"/>
    </row>
    <row r="998" spans="1:5">
      <c r="A998" s="78"/>
      <c r="B998" s="133"/>
      <c r="D998" s="77"/>
      <c r="E998" s="76"/>
    </row>
    <row r="999" spans="1:5">
      <c r="A999" s="78"/>
      <c r="B999" s="125"/>
      <c r="D999" s="52"/>
      <c r="E999" s="69"/>
    </row>
    <row r="1000" spans="1:5">
      <c r="A1000" s="70"/>
      <c r="B1000" s="125"/>
      <c r="D1000" s="52"/>
      <c r="E1000" s="69"/>
    </row>
    <row r="1001" spans="1:5">
      <c r="A1001" s="70"/>
      <c r="B1001" s="125"/>
      <c r="D1001" s="77"/>
      <c r="E1001" s="76"/>
    </row>
    <row r="1002" spans="1:5">
      <c r="A1002" s="70"/>
      <c r="B1002" s="125"/>
      <c r="D1002" s="52"/>
      <c r="E1002" s="69"/>
    </row>
    <row r="1003" spans="1:5">
      <c r="A1003" s="70"/>
      <c r="B1003" s="125"/>
      <c r="D1003" s="81"/>
      <c r="E1003" s="80"/>
    </row>
    <row r="1004" spans="1:5">
      <c r="A1004" s="70"/>
      <c r="B1004" s="125"/>
      <c r="D1004" s="52"/>
      <c r="E1004" s="69"/>
    </row>
    <row r="1005" spans="1:5">
      <c r="A1005" s="41"/>
      <c r="B1005" s="133"/>
      <c r="D1005" s="77"/>
      <c r="E1005" s="76"/>
    </row>
    <row r="1006" spans="1:5">
      <c r="A1006" s="41"/>
      <c r="B1006" s="133"/>
      <c r="D1006" s="77"/>
      <c r="E1006" s="76"/>
    </row>
    <row r="1007" spans="1:5">
      <c r="A1007" s="41"/>
      <c r="B1007" s="133"/>
      <c r="D1007" s="77"/>
      <c r="E1007" s="76"/>
    </row>
    <row r="1008" spans="1:5">
      <c r="A1008" s="41"/>
      <c r="B1008" s="133"/>
      <c r="D1008" s="77"/>
      <c r="E1008" s="76"/>
    </row>
    <row r="1009" spans="1:5">
      <c r="A1009" s="37"/>
      <c r="B1009" s="125"/>
      <c r="D1009" s="52"/>
      <c r="E1009" s="69"/>
    </row>
    <row r="1010" spans="1:5">
      <c r="A1010" s="37"/>
      <c r="B1010" s="125"/>
      <c r="D1010" s="52"/>
      <c r="E1010" s="69"/>
    </row>
    <row r="1011" spans="1:5">
      <c r="A1011" s="70"/>
      <c r="B1011" s="125"/>
      <c r="D1011" s="52"/>
      <c r="E1011" s="69"/>
    </row>
    <row r="1012" spans="1:5">
      <c r="A1012" s="127"/>
      <c r="B1012" s="125"/>
      <c r="D1012" s="52"/>
      <c r="E1012" s="69"/>
    </row>
    <row r="1013" spans="1:5">
      <c r="A1013" s="70"/>
      <c r="B1013" s="125"/>
      <c r="D1013" s="52"/>
      <c r="E1013" s="69"/>
    </row>
    <row r="1015" spans="1:5">
      <c r="A1015" s="122"/>
    </row>
    <row r="1016" spans="1:5">
      <c r="A1016" s="127"/>
    </row>
    <row r="1017" spans="1:5">
      <c r="A1017" s="127"/>
    </row>
    <row r="1018" spans="1:5">
      <c r="A1018" s="502"/>
      <c r="B1018" s="105"/>
      <c r="D1018" s="68"/>
      <c r="E1018" s="67"/>
    </row>
    <row r="1019" spans="1:5">
      <c r="A1019" s="502"/>
      <c r="B1019" s="105"/>
      <c r="D1019" s="68"/>
      <c r="E1019" s="67"/>
    </row>
    <row r="1020" spans="1:5">
      <c r="A1020" s="78"/>
      <c r="B1020" s="106"/>
      <c r="D1020" s="71"/>
      <c r="E1020" s="48"/>
    </row>
    <row r="1021" spans="1:5">
      <c r="A1021" s="78"/>
      <c r="B1021" s="106"/>
      <c r="D1021" s="71"/>
      <c r="E1021" s="48"/>
    </row>
    <row r="1022" spans="1:5">
      <c r="A1022" s="79"/>
      <c r="B1022" s="105"/>
      <c r="D1022" s="68"/>
      <c r="E1022" s="67"/>
    </row>
    <row r="1023" spans="1:5">
      <c r="A1023" s="122"/>
    </row>
    <row r="1024" spans="1:5">
      <c r="A1024" s="78"/>
    </row>
    <row r="1026" spans="1:5">
      <c r="A1026" s="122"/>
      <c r="B1026" s="124"/>
      <c r="D1026" s="63"/>
      <c r="E1026" s="62"/>
    </row>
    <row r="1027" spans="1:5">
      <c r="A1027" s="127"/>
      <c r="B1027" s="124"/>
      <c r="D1027" s="65"/>
      <c r="E1027" s="64"/>
    </row>
    <row r="1028" spans="1:5">
      <c r="A1028" s="127"/>
      <c r="B1028" s="124"/>
      <c r="D1028" s="65"/>
      <c r="E1028" s="64"/>
    </row>
    <row r="1029" spans="1:5">
      <c r="A1029" s="70"/>
      <c r="B1029" s="125"/>
      <c r="D1029" s="52"/>
      <c r="E1029" s="69"/>
    </row>
    <row r="1030" spans="1:5">
      <c r="A1030" s="78"/>
      <c r="B1030" s="133"/>
      <c r="D1030" s="77"/>
      <c r="E1030" s="76"/>
    </row>
    <row r="1031" spans="1:5">
      <c r="A1031" s="78"/>
      <c r="B1031" s="133"/>
      <c r="D1031" s="77"/>
      <c r="E1031" s="76"/>
    </row>
    <row r="1032" spans="1:5">
      <c r="A1032" s="78"/>
      <c r="B1032" s="133"/>
      <c r="D1032" s="77"/>
      <c r="E1032" s="76"/>
    </row>
    <row r="1033" spans="1:5">
      <c r="A1033" s="78"/>
      <c r="B1033" s="133"/>
      <c r="D1033" s="77"/>
      <c r="E1033" s="76"/>
    </row>
    <row r="1034" spans="1:5">
      <c r="A1034" s="78"/>
      <c r="B1034" s="133"/>
      <c r="D1034" s="77"/>
      <c r="E1034" s="76"/>
    </row>
    <row r="1035" spans="1:5">
      <c r="A1035" s="78"/>
      <c r="B1035" s="133"/>
      <c r="D1035" s="77"/>
      <c r="E1035" s="76"/>
    </row>
    <row r="1036" spans="1:5">
      <c r="A1036" s="78"/>
      <c r="B1036" s="133"/>
      <c r="D1036" s="77"/>
      <c r="E1036" s="76"/>
    </row>
    <row r="1037" spans="1:5">
      <c r="A1037" s="78"/>
      <c r="B1037" s="133"/>
      <c r="D1037" s="77"/>
      <c r="E1037" s="76"/>
    </row>
    <row r="1038" spans="1:5">
      <c r="A1038" s="78"/>
      <c r="B1038" s="133"/>
      <c r="D1038" s="77"/>
      <c r="E1038" s="76"/>
    </row>
    <row r="1039" spans="1:5">
      <c r="A1039" s="78"/>
      <c r="B1039" s="133"/>
      <c r="D1039" s="77"/>
      <c r="E1039" s="76"/>
    </row>
    <row r="1040" spans="1:5">
      <c r="A1040" s="78"/>
      <c r="B1040" s="133"/>
      <c r="D1040" s="77"/>
      <c r="E1040" s="76"/>
    </row>
    <row r="1041" spans="1:5">
      <c r="A1041" s="78"/>
      <c r="B1041" s="133"/>
      <c r="D1041" s="77"/>
      <c r="E1041" s="76"/>
    </row>
    <row r="1042" spans="1:5">
      <c r="A1042" s="78"/>
      <c r="B1042" s="133"/>
      <c r="D1042" s="77"/>
      <c r="E1042" s="76"/>
    </row>
    <row r="1043" spans="1:5">
      <c r="A1043" s="78"/>
      <c r="B1043" s="133"/>
      <c r="D1043" s="77"/>
      <c r="E1043" s="76"/>
    </row>
    <row r="1044" spans="1:5">
      <c r="A1044" s="78"/>
      <c r="B1044" s="133"/>
      <c r="D1044" s="77"/>
      <c r="E1044" s="76"/>
    </row>
    <row r="1045" spans="1:5">
      <c r="A1045" s="78"/>
      <c r="B1045" s="133"/>
      <c r="D1045" s="77"/>
      <c r="E1045" s="76"/>
    </row>
    <row r="1046" spans="1:5">
      <c r="A1046" s="70"/>
      <c r="B1046" s="125"/>
      <c r="D1046" s="52"/>
      <c r="E1046" s="69"/>
    </row>
    <row r="1047" spans="1:5">
      <c r="A1047" s="70"/>
      <c r="B1047" s="134"/>
      <c r="D1047" s="53"/>
      <c r="E1047" s="72"/>
    </row>
    <row r="1048" spans="1:5">
      <c r="A1048" s="78"/>
      <c r="B1048" s="105"/>
      <c r="D1048" s="77"/>
      <c r="E1048" s="76"/>
    </row>
    <row r="1049" spans="1:5">
      <c r="A1049" s="78"/>
      <c r="B1049" s="105"/>
      <c r="D1049" s="77"/>
      <c r="E1049" s="76"/>
    </row>
    <row r="1050" spans="1:5">
      <c r="A1050" s="78"/>
      <c r="B1050" s="105"/>
      <c r="D1050" s="77"/>
      <c r="E1050" s="76"/>
    </row>
    <row r="1051" spans="1:5">
      <c r="A1051" s="78"/>
      <c r="B1051" s="105"/>
      <c r="D1051" s="77"/>
      <c r="E1051" s="76"/>
    </row>
    <row r="1052" spans="1:5">
      <c r="A1052" s="78"/>
      <c r="B1052" s="133"/>
      <c r="D1052" s="77"/>
      <c r="E1052" s="76"/>
    </row>
    <row r="1053" spans="1:5">
      <c r="A1053" s="78"/>
      <c r="B1053" s="133"/>
      <c r="D1053" s="77"/>
      <c r="E1053" s="76"/>
    </row>
    <row r="1054" spans="1:5">
      <c r="A1054" s="70"/>
      <c r="B1054" s="106"/>
      <c r="D1054" s="71"/>
      <c r="E1054" s="48"/>
    </row>
    <row r="1055" spans="1:5">
      <c r="A1055" s="78"/>
      <c r="B1055" s="105"/>
      <c r="D1055" s="82"/>
      <c r="E1055" s="47"/>
    </row>
    <row r="1056" spans="1:5">
      <c r="A1056" s="78"/>
      <c r="B1056" s="106"/>
      <c r="D1056" s="71"/>
      <c r="E1056" s="48"/>
    </row>
    <row r="1057" spans="1:5">
      <c r="A1057" s="78"/>
      <c r="B1057" s="106"/>
      <c r="D1057" s="71"/>
      <c r="E1057" s="48"/>
    </row>
    <row r="1058" spans="1:5">
      <c r="A1058" s="78"/>
      <c r="B1058" s="106"/>
      <c r="D1058" s="71"/>
      <c r="E1058" s="48"/>
    </row>
    <row r="1059" spans="1:5">
      <c r="A1059" s="78"/>
      <c r="B1059" s="106"/>
      <c r="D1059" s="71"/>
      <c r="E1059" s="48"/>
    </row>
    <row r="1060" spans="1:5">
      <c r="A1060" s="78"/>
      <c r="B1060" s="105"/>
      <c r="D1060" s="82"/>
      <c r="E1060" s="47"/>
    </row>
    <row r="1061" spans="1:5">
      <c r="A1061" s="78"/>
      <c r="B1061" s="105"/>
      <c r="D1061" s="82"/>
      <c r="E1061" s="47"/>
    </row>
    <row r="1062" spans="1:5">
      <c r="A1062" s="78"/>
      <c r="B1062" s="105"/>
      <c r="D1062" s="82"/>
      <c r="E1062" s="47"/>
    </row>
    <row r="1063" spans="1:5">
      <c r="A1063" s="128"/>
      <c r="B1063" s="53"/>
      <c r="D1063" s="65"/>
      <c r="E1063" s="64"/>
    </row>
    <row r="1064" spans="1:5">
      <c r="A1064" s="129"/>
      <c r="B1064" s="53"/>
      <c r="D1064" s="65"/>
      <c r="E1064" s="64"/>
    </row>
    <row r="1066" spans="1:5">
      <c r="A1066" s="122"/>
      <c r="B1066" s="124"/>
      <c r="D1066" s="63"/>
      <c r="E1066" s="62"/>
    </row>
    <row r="1067" spans="1:5">
      <c r="A1067" s="127"/>
      <c r="B1067" s="124"/>
      <c r="D1067" s="65"/>
      <c r="E1067" s="64"/>
    </row>
    <row r="1068" spans="1:5">
      <c r="A1068" s="127"/>
      <c r="B1068" s="124"/>
      <c r="D1068" s="65"/>
      <c r="E1068" s="64"/>
    </row>
    <row r="1069" spans="1:5">
      <c r="A1069" s="70"/>
      <c r="B1069" s="125"/>
      <c r="D1069" s="52"/>
      <c r="E1069" s="69"/>
    </row>
    <row r="1070" spans="1:5">
      <c r="A1070" s="70"/>
      <c r="B1070" s="125"/>
      <c r="D1070" s="70"/>
      <c r="E1070" s="54"/>
    </row>
    <row r="1071" spans="1:5">
      <c r="A1071" s="70"/>
      <c r="B1071" s="105"/>
      <c r="D1071" s="68"/>
      <c r="E1071" s="67"/>
    </row>
    <row r="1072" spans="1:5">
      <c r="A1072" s="127"/>
    </row>
    <row r="1073" spans="1:5">
      <c r="A1073" s="70"/>
    </row>
    <row r="1075" spans="1:5">
      <c r="A1075" s="122"/>
    </row>
    <row r="1076" spans="1:5">
      <c r="A1076" s="127"/>
    </row>
    <row r="1077" spans="1:5">
      <c r="A1077" s="127"/>
    </row>
    <row r="1078" spans="1:5">
      <c r="A1078" s="70"/>
      <c r="B1078" s="125"/>
      <c r="D1078" s="52"/>
      <c r="E1078" s="69"/>
    </row>
    <row r="1079" spans="1:5">
      <c r="A1079" s="78"/>
      <c r="B1079" s="125"/>
      <c r="D1079" s="52"/>
      <c r="E1079" s="69"/>
    </row>
    <row r="1080" spans="1:5">
      <c r="A1080" s="70"/>
      <c r="B1080" s="125"/>
      <c r="D1080" s="52"/>
      <c r="E1080" s="69"/>
    </row>
    <row r="1081" spans="1:5">
      <c r="A1081" s="70"/>
      <c r="B1081" s="125"/>
      <c r="D1081" s="77"/>
      <c r="E1081" s="76"/>
    </row>
    <row r="1082" spans="1:5">
      <c r="A1082" s="70"/>
      <c r="B1082" s="125"/>
      <c r="D1082" s="77"/>
      <c r="E1082" s="76"/>
    </row>
    <row r="1083" spans="1:5">
      <c r="A1083" s="127"/>
    </row>
    <row r="1084" spans="1:5">
      <c r="A1084" s="70"/>
    </row>
    <row r="1086" spans="1:5">
      <c r="A1086" s="122"/>
    </row>
    <row r="1087" spans="1:5">
      <c r="A1087" s="127"/>
    </row>
    <row r="1088" spans="1:5">
      <c r="A1088" s="127"/>
    </row>
    <row r="1089" spans="1:5">
      <c r="A1089" s="70"/>
      <c r="B1089" s="125"/>
      <c r="D1089" s="52"/>
      <c r="E1089" s="69"/>
    </row>
    <row r="1090" spans="1:5">
      <c r="A1090" s="78"/>
      <c r="B1090" s="125"/>
      <c r="D1090" s="52"/>
      <c r="E1090" s="69"/>
    </row>
    <row r="1091" spans="1:5">
      <c r="A1091" s="70"/>
      <c r="B1091" s="125"/>
      <c r="D1091" s="52"/>
      <c r="E1091" s="69"/>
    </row>
    <row r="1092" spans="1:5">
      <c r="A1092" s="127"/>
    </row>
    <row r="1093" spans="1:5">
      <c r="A1093" s="70"/>
    </row>
    <row r="1095" spans="1:5">
      <c r="A1095" s="122"/>
      <c r="B1095" s="124"/>
      <c r="D1095" s="63"/>
      <c r="E1095" s="62"/>
    </row>
    <row r="1096" spans="1:5">
      <c r="A1096" s="127"/>
      <c r="B1096" s="124"/>
      <c r="D1096" s="65"/>
      <c r="E1096" s="64"/>
    </row>
    <row r="1097" spans="1:5">
      <c r="A1097" s="127"/>
      <c r="B1097" s="124"/>
      <c r="D1097" s="65"/>
      <c r="E1097" s="64"/>
    </row>
    <row r="1098" spans="1:5">
      <c r="A1098" s="78"/>
      <c r="B1098" s="105"/>
      <c r="D1098" s="68"/>
      <c r="E1098" s="67"/>
    </row>
    <row r="1099" spans="1:5">
      <c r="A1099" s="78"/>
      <c r="B1099" s="105"/>
      <c r="D1099" s="68"/>
      <c r="E1099" s="67"/>
    </row>
    <row r="1100" spans="1:5">
      <c r="A1100" s="78"/>
      <c r="B1100" s="105"/>
      <c r="D1100" s="68"/>
      <c r="E1100" s="67"/>
    </row>
    <row r="1101" spans="1:5">
      <c r="A1101" s="78"/>
      <c r="B1101" s="105"/>
      <c r="D1101" s="68"/>
      <c r="E1101" s="67"/>
    </row>
    <row r="1102" spans="1:5">
      <c r="A1102" s="78"/>
      <c r="B1102" s="105"/>
      <c r="D1102" s="68"/>
      <c r="E1102" s="67"/>
    </row>
    <row r="1103" spans="1:5">
      <c r="A1103" s="78"/>
      <c r="B1103" s="105"/>
      <c r="D1103" s="68"/>
      <c r="E1103" s="67"/>
    </row>
    <row r="1104" spans="1:5">
      <c r="A1104" s="78"/>
      <c r="B1104" s="105"/>
      <c r="D1104" s="68"/>
      <c r="E1104" s="67"/>
    </row>
    <row r="1105" spans="1:5">
      <c r="A1105" s="78"/>
      <c r="B1105" s="105"/>
      <c r="D1105" s="68"/>
      <c r="E1105" s="67"/>
    </row>
    <row r="1106" spans="1:5">
      <c r="A1106" s="78"/>
      <c r="B1106" s="105"/>
      <c r="D1106" s="68"/>
      <c r="E1106" s="67"/>
    </row>
    <row r="1107" spans="1:5">
      <c r="A1107" s="78"/>
      <c r="B1107" s="133"/>
      <c r="D1107" s="77"/>
      <c r="E1107" s="76"/>
    </row>
    <row r="1108" spans="1:5">
      <c r="A1108" s="78"/>
      <c r="B1108" s="133"/>
      <c r="D1108" s="77"/>
      <c r="E1108" s="76"/>
    </row>
    <row r="1109" spans="1:5">
      <c r="A1109" s="78"/>
      <c r="B1109" s="133"/>
      <c r="D1109" s="77"/>
      <c r="E1109" s="76"/>
    </row>
    <row r="1110" spans="1:5">
      <c r="A1110" s="78"/>
      <c r="B1110" s="133"/>
      <c r="D1110" s="77"/>
      <c r="E1110" s="76"/>
    </row>
    <row r="1111" spans="1:5">
      <c r="A1111" s="78"/>
      <c r="B1111" s="133"/>
      <c r="D1111" s="77"/>
      <c r="E1111" s="76"/>
    </row>
    <row r="1112" spans="1:5">
      <c r="A1112" s="78"/>
      <c r="B1112" s="133"/>
      <c r="D1112" s="77"/>
      <c r="E1112" s="76"/>
    </row>
    <row r="1113" spans="1:5">
      <c r="A1113" s="78"/>
      <c r="B1113" s="133"/>
      <c r="D1113" s="77"/>
      <c r="E1113" s="76"/>
    </row>
    <row r="1114" spans="1:5">
      <c r="A1114" s="78"/>
      <c r="B1114" s="105"/>
      <c r="D1114" s="68"/>
      <c r="E1114" s="67"/>
    </row>
    <row r="1115" spans="1:5">
      <c r="A1115" s="78"/>
      <c r="B1115" s="133"/>
      <c r="D1115" s="77"/>
      <c r="E1115" s="76"/>
    </row>
    <row r="1116" spans="1:5">
      <c r="A1116" s="78"/>
      <c r="B1116" s="133"/>
      <c r="D1116" s="77"/>
      <c r="E1116" s="76"/>
    </row>
    <row r="1117" spans="1:5">
      <c r="A1117" s="78"/>
      <c r="B1117" s="133"/>
      <c r="D1117" s="77"/>
      <c r="E1117" s="76"/>
    </row>
    <row r="1118" spans="1:5">
      <c r="A1118" s="78"/>
      <c r="B1118" s="133"/>
      <c r="D1118" s="77"/>
      <c r="E1118" s="76"/>
    </row>
    <row r="1119" spans="1:5">
      <c r="A1119" s="78"/>
      <c r="B1119" s="133"/>
      <c r="D1119" s="77"/>
      <c r="E1119" s="76"/>
    </row>
    <row r="1120" spans="1:5">
      <c r="A1120" s="78"/>
      <c r="B1120" s="133"/>
      <c r="D1120" s="77"/>
      <c r="E1120" s="76"/>
    </row>
    <row r="1121" spans="1:5">
      <c r="A1121" s="78"/>
      <c r="B1121" s="133"/>
      <c r="D1121" s="77"/>
      <c r="E1121" s="76"/>
    </row>
    <row r="1122" spans="1:5">
      <c r="A1122" s="78"/>
      <c r="B1122" s="133"/>
      <c r="D1122" s="77"/>
      <c r="E1122" s="76"/>
    </row>
    <row r="1123" spans="1:5">
      <c r="A1123" s="78"/>
      <c r="B1123" s="133"/>
      <c r="D1123" s="77"/>
      <c r="E1123" s="76"/>
    </row>
    <row r="1124" spans="1:5">
      <c r="A1124" s="78"/>
      <c r="B1124" s="133"/>
      <c r="D1124" s="77"/>
      <c r="E1124" s="76"/>
    </row>
    <row r="1125" spans="1:5">
      <c r="A1125" s="78"/>
      <c r="B1125" s="133"/>
      <c r="D1125" s="77"/>
      <c r="E1125" s="76"/>
    </row>
    <row r="1126" spans="1:5">
      <c r="A1126" s="78"/>
      <c r="B1126" s="133"/>
      <c r="D1126" s="77"/>
      <c r="E1126" s="76"/>
    </row>
    <row r="1127" spans="1:5">
      <c r="A1127" s="78"/>
      <c r="B1127" s="133"/>
      <c r="D1127" s="77"/>
      <c r="E1127" s="76"/>
    </row>
    <row r="1128" spans="1:5">
      <c r="A1128" s="78"/>
      <c r="B1128" s="133"/>
      <c r="D1128" s="77"/>
      <c r="E1128" s="76"/>
    </row>
    <row r="1129" spans="1:5">
      <c r="A1129" s="78"/>
      <c r="B1129" s="133"/>
      <c r="D1129" s="77"/>
      <c r="E1129" s="76"/>
    </row>
    <row r="1130" spans="1:5">
      <c r="A1130" s="78"/>
      <c r="B1130" s="133"/>
      <c r="D1130" s="77"/>
      <c r="E1130" s="76"/>
    </row>
    <row r="1131" spans="1:5">
      <c r="A1131" s="78"/>
      <c r="B1131" s="133"/>
      <c r="D1131" s="77"/>
      <c r="E1131" s="76"/>
    </row>
    <row r="1132" spans="1:5">
      <c r="A1132" s="78"/>
      <c r="B1132" s="133"/>
      <c r="D1132" s="77"/>
      <c r="E1132" s="76"/>
    </row>
    <row r="1133" spans="1:5">
      <c r="A1133" s="78"/>
      <c r="B1133" s="133"/>
      <c r="D1133" s="77"/>
      <c r="E1133" s="76"/>
    </row>
    <row r="1134" spans="1:5">
      <c r="A1134" s="78"/>
      <c r="B1134" s="133"/>
      <c r="D1134" s="77"/>
      <c r="E1134" s="76"/>
    </row>
    <row r="1135" spans="1:5">
      <c r="A1135" s="78"/>
      <c r="B1135" s="105"/>
      <c r="D1135" s="79"/>
      <c r="E1135" s="73"/>
    </row>
    <row r="1136" spans="1:5">
      <c r="A1136" s="127"/>
      <c r="B1136" s="125"/>
      <c r="D1136" s="52"/>
      <c r="E1136" s="69"/>
    </row>
    <row r="1137" spans="1:5">
      <c r="A1137" s="70"/>
      <c r="B1137" s="125"/>
      <c r="D1137" s="52"/>
      <c r="E1137" s="69"/>
    </row>
    <row r="1139" spans="1:5">
      <c r="A1139" s="122"/>
      <c r="B1139" s="124"/>
      <c r="C1139" s="140"/>
      <c r="D1139" s="63"/>
      <c r="E1139" s="62"/>
    </row>
    <row r="1140" spans="1:5">
      <c r="A1140" s="127"/>
      <c r="B1140" s="124"/>
      <c r="C1140" s="140"/>
      <c r="D1140" s="65"/>
      <c r="E1140" s="64"/>
    </row>
    <row r="1141" spans="1:5">
      <c r="A1141" s="127"/>
      <c r="B1141" s="124"/>
      <c r="C1141" s="140"/>
      <c r="D1141" s="65"/>
      <c r="E1141" s="64"/>
    </row>
    <row r="1142" spans="1:5">
      <c r="A1142" s="127"/>
      <c r="B1142" s="125"/>
      <c r="C1142" s="140"/>
      <c r="D1142" s="52"/>
      <c r="E1142" s="69"/>
    </row>
    <row r="1143" spans="1:5">
      <c r="A1143" s="37"/>
      <c r="B1143" s="125"/>
      <c r="D1143" s="52"/>
      <c r="E1143" s="69"/>
    </row>
    <row r="1144" spans="1:5">
      <c r="A1144" s="37"/>
      <c r="B1144" s="125"/>
      <c r="D1144" s="52"/>
      <c r="E1144" s="69"/>
    </row>
    <row r="1145" spans="1:5">
      <c r="A1145" s="37"/>
      <c r="B1145" s="125"/>
      <c r="D1145" s="52"/>
      <c r="E1145" s="69"/>
    </row>
    <row r="1146" spans="1:5">
      <c r="A1146" s="37"/>
      <c r="B1146" s="125"/>
      <c r="D1146" s="52"/>
      <c r="E1146" s="69"/>
    </row>
    <row r="1147" spans="1:5">
      <c r="A1147" s="135"/>
      <c r="B1147" s="65"/>
      <c r="C1147" s="140"/>
      <c r="D1147" s="84"/>
      <c r="E1147" s="83"/>
    </row>
    <row r="1148" spans="1:5">
      <c r="A1148" s="128"/>
      <c r="B1148" s="125"/>
      <c r="C1148" s="140"/>
      <c r="D1148" s="52"/>
      <c r="E1148" s="69"/>
    </row>
    <row r="1149" spans="1:5">
      <c r="B1149" s="134"/>
      <c r="D1149" s="53"/>
      <c r="E1149" s="72"/>
    </row>
    <row r="1150" spans="1:5">
      <c r="B1150" s="134"/>
      <c r="D1150" s="53"/>
      <c r="E1150" s="72"/>
    </row>
    <row r="1151" spans="1:5">
      <c r="B1151" s="134"/>
      <c r="D1151" s="53"/>
      <c r="E1151" s="72"/>
    </row>
    <row r="1152" spans="1:5">
      <c r="A1152" s="128"/>
      <c r="B1152" s="53"/>
      <c r="D1152" s="65"/>
      <c r="E1152" s="64"/>
    </row>
    <row r="1153" spans="1:5">
      <c r="A1153" s="128"/>
      <c r="B1153" s="53"/>
      <c r="C1153" s="140"/>
      <c r="D1153" s="65"/>
      <c r="E1153" s="64"/>
    </row>
    <row r="1154" spans="1:5">
      <c r="A1154" s="129"/>
    </row>
    <row r="1155" spans="1:5">
      <c r="A1155" s="129"/>
    </row>
    <row r="1156" spans="1:5">
      <c r="A1156" s="122"/>
      <c r="B1156" s="124"/>
      <c r="C1156" s="140"/>
      <c r="D1156" s="63"/>
      <c r="E1156" s="62"/>
    </row>
    <row r="1157" spans="1:5">
      <c r="A1157" s="127"/>
      <c r="B1157" s="124"/>
      <c r="C1157" s="140"/>
      <c r="D1157" s="65"/>
      <c r="E1157" s="64"/>
    </row>
    <row r="1158" spans="1:5">
      <c r="A1158" s="127"/>
      <c r="B1158" s="124"/>
      <c r="C1158" s="140"/>
      <c r="D1158" s="65"/>
      <c r="E1158" s="64"/>
    </row>
    <row r="1159" spans="1:5">
      <c r="A1159" s="127"/>
      <c r="B1159" s="125"/>
      <c r="C1159" s="140"/>
      <c r="D1159" s="52"/>
      <c r="E1159" s="69"/>
    </row>
    <row r="1160" spans="1:5">
      <c r="A1160" s="42"/>
      <c r="B1160" s="125"/>
      <c r="D1160" s="77"/>
      <c r="E1160" s="76"/>
    </row>
    <row r="1161" spans="1:5">
      <c r="A1161" s="42"/>
      <c r="B1161" s="125"/>
      <c r="D1161" s="77"/>
      <c r="E1161" s="76"/>
    </row>
    <row r="1162" spans="1:5">
      <c r="A1162" s="42"/>
      <c r="B1162" s="125"/>
      <c r="D1162" s="77"/>
      <c r="E1162" s="76"/>
    </row>
    <row r="1163" spans="1:5">
      <c r="A1163" s="37"/>
      <c r="B1163" s="125"/>
      <c r="D1163" s="52"/>
      <c r="E1163" s="69"/>
    </row>
    <row r="1164" spans="1:5">
      <c r="A1164" s="37"/>
      <c r="B1164" s="125"/>
      <c r="D1164" s="52"/>
      <c r="E1164" s="69"/>
    </row>
    <row r="1165" spans="1:5">
      <c r="A1165" s="42"/>
      <c r="B1165" s="125"/>
      <c r="D1165" s="77"/>
      <c r="E1165" s="76"/>
    </row>
    <row r="1166" spans="1:5">
      <c r="A1166" s="37"/>
      <c r="B1166" s="125"/>
      <c r="D1166" s="52"/>
      <c r="E1166" s="69"/>
    </row>
    <row r="1167" spans="1:5">
      <c r="A1167" s="37"/>
      <c r="B1167" s="125"/>
      <c r="D1167" s="52"/>
      <c r="E1167" s="69"/>
    </row>
    <row r="1168" spans="1:5">
      <c r="A1168" s="37"/>
      <c r="B1168" s="125"/>
      <c r="D1168" s="52"/>
      <c r="E1168" s="69"/>
    </row>
    <row r="1169" spans="1:5">
      <c r="A1169" s="50"/>
      <c r="B1169" s="105"/>
      <c r="D1169" s="68"/>
      <c r="E1169" s="67"/>
    </row>
    <row r="1170" spans="1:5">
      <c r="A1170" s="50"/>
      <c r="B1170" s="105"/>
      <c r="D1170" s="68"/>
      <c r="E1170" s="67"/>
    </row>
    <row r="1171" spans="1:5">
      <c r="A1171" s="37"/>
      <c r="B1171" s="125"/>
      <c r="D1171" s="52"/>
      <c r="E1171" s="69"/>
    </row>
    <row r="1172" spans="1:5">
      <c r="A1172" s="135"/>
      <c r="B1172" s="65"/>
      <c r="D1172" s="84"/>
      <c r="E1172" s="83"/>
    </row>
    <row r="1173" spans="1:5">
      <c r="A1173" s="128"/>
      <c r="B1173" s="125"/>
      <c r="D1173" s="52"/>
      <c r="E1173" s="69"/>
    </row>
    <row r="1174" spans="1:5">
      <c r="B1174" s="134"/>
      <c r="D1174" s="53"/>
      <c r="E1174" s="72"/>
    </row>
    <row r="1175" spans="1:5">
      <c r="A1175" s="41"/>
      <c r="B1175" s="105"/>
      <c r="D1175" s="68"/>
      <c r="E1175" s="67"/>
    </row>
    <row r="1176" spans="1:5">
      <c r="B1176" s="134"/>
      <c r="D1176" s="53"/>
      <c r="E1176" s="72"/>
    </row>
    <row r="1177" spans="1:5">
      <c r="A1177" s="128"/>
      <c r="B1177" s="53"/>
      <c r="D1177" s="65"/>
      <c r="E1177" s="64"/>
    </row>
    <row r="1178" spans="1:5">
      <c r="A1178" s="128"/>
      <c r="B1178" s="53"/>
      <c r="D1178" s="65"/>
      <c r="E1178" s="64"/>
    </row>
    <row r="1179" spans="1:5">
      <c r="A1179" s="129"/>
      <c r="B1179" s="53"/>
      <c r="C1179" s="141"/>
      <c r="D1179" s="65"/>
      <c r="E1179" s="64"/>
    </row>
    <row r="1181" spans="1:5">
      <c r="A1181" s="122"/>
      <c r="B1181" s="124"/>
      <c r="D1181" s="63"/>
      <c r="E1181" s="62"/>
    </row>
    <row r="1182" spans="1:5">
      <c r="A1182" s="127"/>
      <c r="B1182" s="124"/>
      <c r="D1182" s="65"/>
      <c r="E1182" s="64"/>
    </row>
    <row r="1183" spans="1:5">
      <c r="A1183" s="127"/>
      <c r="B1183" s="124"/>
      <c r="D1183" s="65"/>
      <c r="E1183" s="64"/>
    </row>
    <row r="1184" spans="1:5">
      <c r="A1184" s="78"/>
      <c r="B1184" s="105"/>
      <c r="D1184" s="68"/>
      <c r="E1184" s="67"/>
    </row>
    <row r="1185" spans="1:5">
      <c r="A1185" s="78"/>
      <c r="B1185" s="105"/>
      <c r="D1185" s="68"/>
      <c r="E1185" s="67"/>
    </row>
    <row r="1186" spans="1:5">
      <c r="A1186" s="78"/>
      <c r="B1186" s="105"/>
      <c r="D1186" s="68"/>
      <c r="E1186" s="67"/>
    </row>
    <row r="1187" spans="1:5">
      <c r="A1187" s="78"/>
      <c r="B1187" s="105"/>
      <c r="D1187" s="68"/>
      <c r="E1187" s="67"/>
    </row>
    <row r="1188" spans="1:5">
      <c r="A1188" s="78"/>
      <c r="B1188" s="105"/>
      <c r="D1188" s="68"/>
      <c r="E1188" s="67"/>
    </row>
    <row r="1189" spans="1:5">
      <c r="A1189" s="78"/>
      <c r="B1189" s="105"/>
      <c r="D1189" s="68"/>
      <c r="E1189" s="67"/>
    </row>
    <row r="1190" spans="1:5">
      <c r="A1190" s="78"/>
      <c r="B1190" s="105"/>
      <c r="D1190" s="68"/>
      <c r="E1190" s="67"/>
    </row>
    <row r="1191" spans="1:5">
      <c r="A1191" s="78"/>
      <c r="B1191" s="105"/>
      <c r="D1191" s="68"/>
      <c r="E1191" s="67"/>
    </row>
    <row r="1192" spans="1:5">
      <c r="A1192" s="78"/>
      <c r="B1192" s="105"/>
      <c r="D1192" s="68"/>
      <c r="E1192" s="67"/>
    </row>
    <row r="1193" spans="1:5">
      <c r="A1193" s="78"/>
      <c r="B1193" s="105"/>
      <c r="D1193" s="68"/>
      <c r="E1193" s="67"/>
    </row>
    <row r="1194" spans="1:5">
      <c r="A1194" s="78"/>
      <c r="B1194" s="105"/>
      <c r="D1194" s="68"/>
      <c r="E1194" s="67"/>
    </row>
    <row r="1195" spans="1:5">
      <c r="A1195" s="78"/>
      <c r="B1195" s="105"/>
      <c r="D1195" s="68"/>
      <c r="E1195" s="67"/>
    </row>
    <row r="1196" spans="1:5">
      <c r="A1196" s="78"/>
      <c r="B1196" s="105"/>
      <c r="D1196" s="68"/>
      <c r="E1196" s="67"/>
    </row>
    <row r="1197" spans="1:5">
      <c r="A1197" s="78"/>
      <c r="B1197" s="105"/>
      <c r="D1197" s="68"/>
      <c r="E1197" s="67"/>
    </row>
    <row r="1198" spans="1:5">
      <c r="A1198" s="78"/>
      <c r="B1198" s="105"/>
      <c r="D1198" s="68"/>
      <c r="E1198" s="67"/>
    </row>
    <row r="1199" spans="1:5">
      <c r="A1199" s="78"/>
      <c r="B1199" s="105"/>
      <c r="D1199" s="68"/>
      <c r="E1199" s="67"/>
    </row>
    <row r="1200" spans="1:5">
      <c r="A1200" s="78"/>
      <c r="B1200" s="105"/>
      <c r="D1200" s="68"/>
      <c r="E1200" s="67"/>
    </row>
    <row r="1201" spans="1:5">
      <c r="A1201" s="78"/>
      <c r="B1201" s="105"/>
      <c r="D1201" s="68"/>
      <c r="E1201" s="67"/>
    </row>
    <row r="1202" spans="1:5">
      <c r="A1202" s="78"/>
      <c r="B1202" s="105"/>
      <c r="D1202" s="68"/>
      <c r="E1202" s="67"/>
    </row>
    <row r="1203" spans="1:5">
      <c r="A1203" s="78"/>
      <c r="B1203" s="105"/>
      <c r="D1203" s="68"/>
      <c r="E1203" s="67"/>
    </row>
    <row r="1204" spans="1:5">
      <c r="A1204" s="78"/>
      <c r="B1204" s="105"/>
      <c r="D1204" s="68"/>
      <c r="E1204" s="67"/>
    </row>
    <row r="1205" spans="1:5">
      <c r="A1205" s="78"/>
      <c r="B1205" s="105"/>
      <c r="D1205" s="68"/>
      <c r="E1205" s="67"/>
    </row>
    <row r="1206" spans="1:5">
      <c r="A1206" s="78"/>
      <c r="B1206" s="105"/>
      <c r="D1206" s="68"/>
      <c r="E1206" s="67"/>
    </row>
    <row r="1207" spans="1:5">
      <c r="A1207" s="78"/>
      <c r="B1207" s="105"/>
      <c r="D1207" s="68"/>
      <c r="E1207" s="67"/>
    </row>
    <row r="1208" spans="1:5">
      <c r="A1208" s="78"/>
      <c r="B1208" s="105"/>
      <c r="D1208" s="68"/>
      <c r="E1208" s="67"/>
    </row>
    <row r="1209" spans="1:5">
      <c r="A1209" s="78"/>
      <c r="B1209" s="105"/>
      <c r="D1209" s="68"/>
      <c r="E1209" s="67"/>
    </row>
    <row r="1210" spans="1:5">
      <c r="A1210" s="78"/>
      <c r="B1210" s="105"/>
      <c r="D1210" s="68"/>
      <c r="E1210" s="67"/>
    </row>
    <row r="1211" spans="1:5">
      <c r="A1211" s="78"/>
      <c r="B1211" s="105"/>
      <c r="D1211" s="68"/>
      <c r="E1211" s="67"/>
    </row>
    <row r="1212" spans="1:5">
      <c r="A1212" s="78"/>
      <c r="B1212" s="105"/>
      <c r="D1212" s="68"/>
      <c r="E1212" s="67"/>
    </row>
    <row r="1213" spans="1:5">
      <c r="A1213" s="78"/>
      <c r="B1213" s="105"/>
      <c r="D1213" s="68"/>
      <c r="E1213" s="67"/>
    </row>
    <row r="1214" spans="1:5">
      <c r="A1214" s="78"/>
      <c r="B1214" s="133"/>
      <c r="D1214" s="77"/>
      <c r="E1214" s="76"/>
    </row>
    <row r="1215" spans="1:5">
      <c r="A1215" s="78"/>
      <c r="B1215" s="133"/>
      <c r="D1215" s="77"/>
      <c r="E1215" s="76"/>
    </row>
    <row r="1216" spans="1:5">
      <c r="A1216" s="78"/>
      <c r="B1216" s="133"/>
      <c r="D1216" s="77"/>
      <c r="E1216" s="76"/>
    </row>
    <row r="1217" spans="1:5">
      <c r="A1217" s="78"/>
      <c r="B1217" s="133"/>
      <c r="D1217" s="77"/>
      <c r="E1217" s="76"/>
    </row>
    <row r="1218" spans="1:5">
      <c r="A1218" s="78"/>
      <c r="B1218" s="133"/>
      <c r="D1218" s="77"/>
      <c r="E1218" s="76"/>
    </row>
    <row r="1219" spans="1:5">
      <c r="A1219" s="78"/>
      <c r="B1219" s="133"/>
      <c r="D1219" s="77"/>
      <c r="E1219" s="76"/>
    </row>
    <row r="1220" spans="1:5">
      <c r="A1220" s="78"/>
      <c r="B1220" s="133"/>
      <c r="D1220" s="77"/>
      <c r="E1220" s="76"/>
    </row>
    <row r="1221" spans="1:5">
      <c r="A1221" s="78"/>
      <c r="B1221" s="133"/>
      <c r="D1221" s="77"/>
      <c r="E1221" s="76"/>
    </row>
    <row r="1222" spans="1:5">
      <c r="A1222" s="78"/>
      <c r="B1222" s="133"/>
      <c r="D1222" s="77"/>
      <c r="E1222" s="76"/>
    </row>
    <row r="1223" spans="1:5">
      <c r="A1223" s="78"/>
      <c r="B1223" s="133"/>
      <c r="D1223" s="77"/>
      <c r="E1223" s="76"/>
    </row>
    <row r="1224" spans="1:5">
      <c r="A1224" s="78"/>
      <c r="B1224" s="133"/>
      <c r="D1224" s="77"/>
      <c r="E1224" s="76"/>
    </row>
    <row r="1225" spans="1:5">
      <c r="A1225" s="78"/>
      <c r="B1225" s="133"/>
      <c r="D1225" s="77"/>
      <c r="E1225" s="76"/>
    </row>
    <row r="1226" spans="1:5">
      <c r="A1226" s="78"/>
      <c r="B1226" s="133"/>
      <c r="D1226" s="77"/>
      <c r="E1226" s="76"/>
    </row>
    <row r="1227" spans="1:5">
      <c r="A1227" s="78"/>
      <c r="B1227" s="133"/>
      <c r="D1227" s="77"/>
      <c r="E1227" s="76"/>
    </row>
    <row r="1228" spans="1:5">
      <c r="A1228" s="78"/>
      <c r="B1228" s="133"/>
      <c r="D1228" s="77"/>
      <c r="E1228" s="76"/>
    </row>
    <row r="1229" spans="1:5">
      <c r="A1229" s="78"/>
      <c r="B1229" s="133"/>
      <c r="D1229" s="77"/>
      <c r="E1229" s="76"/>
    </row>
    <row r="1230" spans="1:5">
      <c r="A1230" s="78"/>
      <c r="B1230" s="133"/>
      <c r="D1230" s="77"/>
      <c r="E1230" s="76"/>
    </row>
    <row r="1231" spans="1:5">
      <c r="A1231" s="78"/>
      <c r="B1231" s="133"/>
      <c r="D1231" s="77"/>
      <c r="E1231" s="76"/>
    </row>
    <row r="1232" spans="1:5">
      <c r="A1232" s="78"/>
      <c r="B1232" s="133"/>
      <c r="D1232" s="77"/>
      <c r="E1232" s="76"/>
    </row>
    <row r="1233" spans="1:5">
      <c r="A1233" s="78"/>
      <c r="B1233" s="133"/>
      <c r="D1233" s="77"/>
      <c r="E1233" s="76"/>
    </row>
    <row r="1234" spans="1:5">
      <c r="A1234" s="78"/>
      <c r="B1234" s="133"/>
      <c r="D1234" s="77"/>
      <c r="E1234" s="76"/>
    </row>
    <row r="1235" spans="1:5">
      <c r="A1235" s="78"/>
      <c r="B1235" s="133"/>
      <c r="D1235" s="77"/>
      <c r="E1235" s="76"/>
    </row>
    <row r="1236" spans="1:5">
      <c r="A1236" s="78"/>
      <c r="B1236" s="133"/>
      <c r="D1236" s="77"/>
      <c r="E1236" s="76"/>
    </row>
    <row r="1237" spans="1:5">
      <c r="A1237" s="78"/>
      <c r="B1237" s="133"/>
      <c r="D1237" s="77"/>
      <c r="E1237" s="76"/>
    </row>
    <row r="1238" spans="1:5">
      <c r="A1238" s="78"/>
      <c r="B1238" s="133"/>
      <c r="D1238" s="77"/>
      <c r="E1238" s="76"/>
    </row>
    <row r="1239" spans="1:5">
      <c r="A1239" s="78"/>
      <c r="B1239" s="133"/>
      <c r="D1239" s="77"/>
      <c r="E1239" s="76"/>
    </row>
    <row r="1240" spans="1:5">
      <c r="A1240" s="78"/>
      <c r="B1240" s="133"/>
      <c r="D1240" s="77"/>
      <c r="E1240" s="76"/>
    </row>
    <row r="1241" spans="1:5">
      <c r="A1241" s="78"/>
      <c r="B1241" s="133"/>
      <c r="D1241" s="77"/>
      <c r="E1241" s="76"/>
    </row>
    <row r="1242" spans="1:5">
      <c r="A1242" s="78"/>
      <c r="B1242" s="133"/>
      <c r="D1242" s="77"/>
      <c r="E1242" s="76"/>
    </row>
    <row r="1243" spans="1:5">
      <c r="A1243" s="78"/>
      <c r="B1243" s="133"/>
      <c r="D1243" s="77"/>
      <c r="E1243" s="76"/>
    </row>
    <row r="1244" spans="1:5">
      <c r="A1244" s="78"/>
      <c r="B1244" s="133"/>
      <c r="D1244" s="77"/>
      <c r="E1244" s="76"/>
    </row>
    <row r="1245" spans="1:5">
      <c r="A1245" s="78"/>
      <c r="B1245" s="133"/>
      <c r="D1245" s="77"/>
      <c r="E1245" s="76"/>
    </row>
    <row r="1246" spans="1:5">
      <c r="A1246" s="78"/>
      <c r="B1246" s="133"/>
      <c r="D1246" s="77"/>
      <c r="E1246" s="76"/>
    </row>
    <row r="1247" spans="1:5">
      <c r="A1247" s="78"/>
      <c r="B1247" s="133"/>
      <c r="D1247" s="77"/>
      <c r="E1247" s="76"/>
    </row>
    <row r="1248" spans="1:5">
      <c r="A1248" s="78"/>
      <c r="B1248" s="105"/>
      <c r="D1248" s="68"/>
      <c r="E1248" s="67"/>
    </row>
    <row r="1249" spans="1:5">
      <c r="A1249" s="78"/>
      <c r="B1249" s="105"/>
      <c r="D1249" s="68"/>
      <c r="E1249" s="67"/>
    </row>
    <row r="1250" spans="1:5">
      <c r="A1250" s="70"/>
      <c r="B1250" s="106"/>
      <c r="D1250" s="71"/>
      <c r="E1250" s="48"/>
    </row>
    <row r="1251" spans="1:5">
      <c r="A1251" s="70"/>
      <c r="B1251" s="106"/>
      <c r="D1251" s="71"/>
      <c r="E1251" s="48"/>
    </row>
    <row r="1252" spans="1:5">
      <c r="A1252" s="70"/>
      <c r="B1252" s="134"/>
      <c r="D1252" s="53"/>
      <c r="E1252" s="72"/>
    </row>
    <row r="1253" spans="1:5">
      <c r="A1253" s="70"/>
      <c r="B1253" s="106"/>
      <c r="D1253" s="71"/>
      <c r="E1253" s="48"/>
    </row>
    <row r="1254" spans="1:5">
      <c r="A1254" s="70"/>
      <c r="B1254" s="106"/>
      <c r="D1254" s="71"/>
      <c r="E1254" s="48"/>
    </row>
    <row r="1255" spans="1:5">
      <c r="A1255" s="78"/>
      <c r="B1255" s="106"/>
      <c r="D1255" s="71"/>
      <c r="E1255" s="48"/>
    </row>
    <row r="1256" spans="1:5">
      <c r="A1256" s="78"/>
      <c r="B1256" s="106"/>
      <c r="D1256" s="71"/>
      <c r="E1256" s="48"/>
    </row>
    <row r="1257" spans="1:5">
      <c r="A1257" s="78"/>
      <c r="B1257" s="105"/>
      <c r="D1257" s="68"/>
      <c r="E1257" s="67"/>
    </row>
    <row r="1258" spans="1:5">
      <c r="A1258" s="78"/>
      <c r="B1258" s="105"/>
      <c r="D1258" s="68"/>
      <c r="E1258" s="67"/>
    </row>
    <row r="1259" spans="1:5">
      <c r="A1259" s="78"/>
      <c r="B1259" s="105"/>
      <c r="C1259" s="142"/>
      <c r="D1259" s="68"/>
      <c r="E1259" s="67"/>
    </row>
    <row r="1260" spans="1:5">
      <c r="A1260" s="78"/>
      <c r="B1260" s="105"/>
      <c r="C1260" s="142"/>
      <c r="D1260" s="68"/>
      <c r="E1260" s="67"/>
    </row>
    <row r="1261" spans="1:5">
      <c r="A1261" s="78"/>
      <c r="B1261" s="105"/>
      <c r="C1261" s="142"/>
      <c r="D1261" s="68"/>
      <c r="E1261" s="67"/>
    </row>
    <row r="1262" spans="1:5">
      <c r="A1262" s="78"/>
      <c r="B1262" s="105"/>
      <c r="C1262" s="142"/>
      <c r="D1262" s="68"/>
      <c r="E1262" s="67"/>
    </row>
    <row r="1263" spans="1:5">
      <c r="A1263" s="78"/>
      <c r="B1263" s="105"/>
      <c r="C1263" s="142"/>
      <c r="D1263" s="68"/>
      <c r="E1263" s="67"/>
    </row>
    <row r="1264" spans="1:5">
      <c r="A1264" s="78"/>
      <c r="B1264" s="105"/>
      <c r="C1264" s="142"/>
      <c r="D1264" s="68"/>
      <c r="E1264" s="67"/>
    </row>
    <row r="1265" spans="1:5">
      <c r="A1265" s="78"/>
      <c r="B1265" s="105"/>
      <c r="D1265" s="68"/>
      <c r="E1265" s="67"/>
    </row>
    <row r="1266" spans="1:5">
      <c r="A1266" s="127"/>
      <c r="B1266" s="125"/>
      <c r="D1266" s="52"/>
      <c r="E1266" s="69"/>
    </row>
    <row r="1269" spans="1:5">
      <c r="A1269" s="122"/>
      <c r="B1269" s="124"/>
      <c r="D1269" s="63"/>
      <c r="E1269" s="62"/>
    </row>
    <row r="1270" spans="1:5">
      <c r="A1270" s="127"/>
      <c r="B1270" s="124"/>
      <c r="D1270" s="65"/>
      <c r="E1270" s="64"/>
    </row>
    <row r="1271" spans="1:5">
      <c r="A1271" s="127"/>
      <c r="B1271" s="124"/>
      <c r="D1271" s="65"/>
      <c r="E1271" s="64"/>
    </row>
    <row r="1272" spans="1:5">
      <c r="A1272" s="78"/>
      <c r="B1272" s="105"/>
      <c r="D1272" s="68"/>
      <c r="E1272" s="67"/>
    </row>
    <row r="1273" spans="1:5">
      <c r="A1273" s="78"/>
      <c r="B1273" s="105"/>
      <c r="D1273" s="68"/>
      <c r="E1273" s="67"/>
    </row>
    <row r="1274" spans="1:5">
      <c r="A1274" s="78"/>
      <c r="B1274" s="143"/>
      <c r="D1274" s="78"/>
      <c r="E1274" s="66"/>
    </row>
    <row r="1275" spans="1:5">
      <c r="A1275" s="70"/>
      <c r="B1275" s="144"/>
      <c r="D1275" s="52"/>
      <c r="E1275" s="69"/>
    </row>
    <row r="1276" spans="1:5">
      <c r="A1276" s="70"/>
      <c r="B1276" s="144"/>
      <c r="D1276" s="52"/>
      <c r="E1276" s="69"/>
    </row>
    <row r="1277" spans="1:5">
      <c r="A1277" s="127"/>
    </row>
    <row r="1278" spans="1:5">
      <c r="A1278" s="70"/>
    </row>
    <row r="1280" spans="1:5">
      <c r="A1280" s="95"/>
    </row>
    <row r="1281" spans="1:5">
      <c r="A1281" s="145"/>
    </row>
    <row r="1284" spans="1:5">
      <c r="A1284" s="122"/>
      <c r="B1284" s="86"/>
      <c r="C1284" s="146"/>
      <c r="D1284" s="86"/>
      <c r="E1284" s="85"/>
    </row>
    <row r="1285" spans="1:5">
      <c r="A1285" s="123"/>
      <c r="B1285" s="52"/>
      <c r="C1285" s="147"/>
      <c r="D1285" s="52"/>
      <c r="E1285" s="69"/>
    </row>
    <row r="1286" spans="1:5">
      <c r="A1286" s="70"/>
      <c r="B1286" s="52"/>
      <c r="C1286" s="147"/>
      <c r="D1286" s="52"/>
      <c r="E1286" s="69"/>
    </row>
  </sheetData>
  <sheetProtection algorithmName="SHA-512" hashValue="TiWgT52t4kgoRjRirdtO0VzjZwPCzeiGaKI78w0MIckYZkgEoIVm903ZD0OxMi+9BNAmXQ8CjGotBpotfOLHmg==" saltValue="goceH4ZsIvqlmJnRQi7Dyg==" spinCount="100000" sheet="1" objects="1" scenarios="1"/>
  <mergeCells count="15">
    <mergeCell ref="A985:A986"/>
    <mergeCell ref="A989:A990"/>
    <mergeCell ref="A1018:A1019"/>
    <mergeCell ref="A385:A386"/>
    <mergeCell ref="C507:C509"/>
    <mergeCell ref="A508:A509"/>
    <mergeCell ref="B508:B509"/>
    <mergeCell ref="D508:D509"/>
    <mergeCell ref="A530:A532"/>
    <mergeCell ref="A1:D1"/>
    <mergeCell ref="E1:I1"/>
    <mergeCell ref="A164:A165"/>
    <mergeCell ref="A305:A306"/>
    <mergeCell ref="A308:A309"/>
    <mergeCell ref="A310:A311"/>
  </mergeCells>
  <pageMargins left="0.23622047244094491" right="0.23622047244094491" top="0.74803149606299213" bottom="0.74803149606299213" header="0.31496062992125984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1:AB130"/>
  <sheetViews>
    <sheetView topLeftCell="C1" workbookViewId="0">
      <selection activeCell="L28" sqref="L28"/>
    </sheetView>
  </sheetViews>
  <sheetFormatPr defaultRowHeight="14.25"/>
  <cols>
    <col min="1" max="2" width="0" hidden="1" customWidth="1"/>
    <col min="3" max="3" width="33.75" customWidth="1"/>
    <col min="4" max="4" width="14.75" customWidth="1"/>
    <col min="5" max="10" width="17.25" style="1" customWidth="1"/>
    <col min="11" max="12" width="17.25" style="5" customWidth="1"/>
    <col min="13" max="26" width="17.25" style="1" customWidth="1"/>
    <col min="27" max="27" width="38.25" hidden="1" customWidth="1"/>
    <col min="28" max="28" width="37.125" hidden="1" customWidth="1"/>
    <col min="29" max="30" width="0" hidden="1" customWidth="1"/>
  </cols>
  <sheetData>
    <row r="1" spans="3:26" ht="15" customHeight="1">
      <c r="C1" t="s">
        <v>1891</v>
      </c>
      <c r="D1" t="s">
        <v>1892</v>
      </c>
      <c r="E1" s="3">
        <v>16022503.609999999</v>
      </c>
      <c r="F1" s="3">
        <v>0</v>
      </c>
      <c r="G1" s="3">
        <v>16022503.609999999</v>
      </c>
      <c r="H1" s="3">
        <v>0</v>
      </c>
      <c r="I1" s="3">
        <v>0</v>
      </c>
      <c r="J1" s="3">
        <v>0</v>
      </c>
      <c r="K1" s="4">
        <v>16022503.609999999</v>
      </c>
      <c r="L1" s="4">
        <v>0</v>
      </c>
      <c r="M1" s="3">
        <v>0</v>
      </c>
      <c r="N1" s="3">
        <v>0</v>
      </c>
      <c r="O1" s="3">
        <v>0</v>
      </c>
      <c r="P1" s="3">
        <v>0</v>
      </c>
      <c r="Q1" s="3">
        <v>0</v>
      </c>
      <c r="R1" s="3">
        <v>0</v>
      </c>
      <c r="S1" s="3">
        <v>0</v>
      </c>
      <c r="T1" s="3">
        <v>0</v>
      </c>
      <c r="U1" s="3">
        <v>0</v>
      </c>
      <c r="V1" s="3">
        <v>0</v>
      </c>
      <c r="W1" s="3">
        <v>0</v>
      </c>
      <c r="X1" s="3">
        <v>0</v>
      </c>
      <c r="Y1" s="3">
        <v>0</v>
      </c>
      <c r="Z1" s="3">
        <v>0</v>
      </c>
    </row>
    <row r="2" spans="3:26" ht="13.15" hidden="1" customHeight="1">
      <c r="C2" t="s">
        <v>1893</v>
      </c>
      <c r="D2" t="s">
        <v>1892</v>
      </c>
      <c r="E2" s="1">
        <v>18258614.120000001</v>
      </c>
      <c r="F2" s="1">
        <v>0</v>
      </c>
      <c r="G2" s="1">
        <v>18258614.120000001</v>
      </c>
      <c r="H2" s="1">
        <v>0</v>
      </c>
      <c r="I2" s="1">
        <v>0</v>
      </c>
      <c r="J2" s="1">
        <v>0</v>
      </c>
      <c r="K2" s="5">
        <v>18258614.120000001</v>
      </c>
      <c r="L2" s="5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</row>
    <row r="3" spans="3:26">
      <c r="C3" t="s">
        <v>1894</v>
      </c>
      <c r="D3" t="s">
        <v>1892</v>
      </c>
      <c r="E3" s="2">
        <v>805871.56</v>
      </c>
      <c r="F3" s="2">
        <v>0</v>
      </c>
      <c r="G3" s="2">
        <v>805871.56</v>
      </c>
      <c r="H3" s="2">
        <v>0</v>
      </c>
      <c r="I3" s="2">
        <v>0</v>
      </c>
      <c r="J3" s="2">
        <v>0</v>
      </c>
      <c r="K3" s="6">
        <v>805871.56</v>
      </c>
      <c r="L3" s="6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</row>
    <row r="4" spans="3:26">
      <c r="C4" t="s">
        <v>1895</v>
      </c>
      <c r="D4" t="s">
        <v>1892</v>
      </c>
      <c r="E4" s="1">
        <v>42625263.18</v>
      </c>
      <c r="F4" s="1">
        <v>0</v>
      </c>
      <c r="G4" s="1">
        <v>42625263.18</v>
      </c>
      <c r="H4" s="1">
        <v>0</v>
      </c>
      <c r="I4" s="1">
        <v>0</v>
      </c>
      <c r="J4" s="1">
        <v>0</v>
      </c>
      <c r="K4" s="5">
        <v>42625263.18</v>
      </c>
      <c r="L4" s="5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</row>
    <row r="5" spans="3:26">
      <c r="C5" t="s">
        <v>1896</v>
      </c>
      <c r="D5" t="s">
        <v>1892</v>
      </c>
      <c r="E5" s="1">
        <v>0</v>
      </c>
      <c r="F5" s="1">
        <v>0</v>
      </c>
      <c r="G5" s="1">
        <v>931641.8</v>
      </c>
      <c r="H5" s="1">
        <v>0</v>
      </c>
      <c r="I5" s="1">
        <v>0</v>
      </c>
      <c r="J5" s="1">
        <v>0</v>
      </c>
      <c r="K5" s="5">
        <v>931641.8</v>
      </c>
      <c r="L5" s="5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931641.8</v>
      </c>
      <c r="V5" s="1">
        <v>0</v>
      </c>
      <c r="W5" s="1">
        <v>0</v>
      </c>
      <c r="X5" s="1">
        <v>0</v>
      </c>
      <c r="Y5" s="1">
        <v>0</v>
      </c>
      <c r="Z5" s="1">
        <v>0</v>
      </c>
    </row>
    <row r="6" spans="3:26">
      <c r="C6" t="s">
        <v>14</v>
      </c>
      <c r="D6" t="s">
        <v>1897</v>
      </c>
      <c r="E6" s="1">
        <v>20000</v>
      </c>
      <c r="F6" s="1">
        <v>0</v>
      </c>
      <c r="G6" s="1">
        <v>20000</v>
      </c>
      <c r="H6" s="1">
        <v>0</v>
      </c>
      <c r="I6" s="1">
        <v>0</v>
      </c>
      <c r="J6" s="1">
        <v>0</v>
      </c>
      <c r="K6" s="5">
        <v>20000</v>
      </c>
      <c r="L6" s="5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</row>
    <row r="7" spans="3:26">
      <c r="C7" t="s">
        <v>1898</v>
      </c>
      <c r="D7" t="s">
        <v>1899</v>
      </c>
      <c r="E7" s="1">
        <v>10728.11</v>
      </c>
      <c r="F7" s="1">
        <v>0</v>
      </c>
      <c r="G7" s="1">
        <v>10760.01</v>
      </c>
      <c r="H7" s="1">
        <v>0</v>
      </c>
      <c r="I7" s="1">
        <v>0</v>
      </c>
      <c r="J7" s="1">
        <v>0</v>
      </c>
      <c r="K7" s="5">
        <v>10760.01</v>
      </c>
      <c r="L7" s="5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31.9</v>
      </c>
      <c r="V7" s="1">
        <v>0</v>
      </c>
      <c r="W7" s="1">
        <v>0</v>
      </c>
      <c r="X7" s="1">
        <v>0</v>
      </c>
      <c r="Y7" s="1">
        <v>0</v>
      </c>
      <c r="Z7" s="1">
        <v>0</v>
      </c>
    </row>
    <row r="8" spans="3:26">
      <c r="C8" t="s">
        <v>1900</v>
      </c>
      <c r="D8" t="s">
        <v>1901</v>
      </c>
      <c r="E8" s="1">
        <v>48738.68</v>
      </c>
      <c r="F8" s="1">
        <v>0</v>
      </c>
      <c r="G8" s="1">
        <v>48738.68</v>
      </c>
      <c r="H8" s="1">
        <v>0</v>
      </c>
      <c r="I8" s="1">
        <v>0</v>
      </c>
      <c r="J8" s="1">
        <v>0</v>
      </c>
      <c r="K8" s="5">
        <v>48738.68</v>
      </c>
      <c r="L8" s="5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</row>
    <row r="9" spans="3:26">
      <c r="C9" t="s">
        <v>49</v>
      </c>
      <c r="D9" t="s">
        <v>2031</v>
      </c>
      <c r="E9" s="1">
        <v>2347</v>
      </c>
      <c r="F9" s="1">
        <v>0</v>
      </c>
      <c r="G9" s="1">
        <v>2347</v>
      </c>
      <c r="H9" s="1">
        <v>0</v>
      </c>
      <c r="I9" s="1">
        <v>0</v>
      </c>
      <c r="J9" s="1">
        <v>0</v>
      </c>
      <c r="L9" s="5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</row>
    <row r="10" spans="3:26">
      <c r="C10" t="s">
        <v>59</v>
      </c>
      <c r="D10" t="s">
        <v>1904</v>
      </c>
      <c r="E10" s="1">
        <v>7847.56</v>
      </c>
      <c r="F10" s="1">
        <v>0</v>
      </c>
      <c r="G10" s="1">
        <v>7847.56</v>
      </c>
      <c r="H10" s="1">
        <v>0</v>
      </c>
      <c r="I10" s="1">
        <v>0</v>
      </c>
      <c r="J10" s="1">
        <v>0</v>
      </c>
      <c r="K10" s="5">
        <v>7847.56</v>
      </c>
      <c r="L10" s="5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</row>
    <row r="11" spans="3:26">
      <c r="C11" t="s">
        <v>1279</v>
      </c>
      <c r="D11" t="s">
        <v>2032</v>
      </c>
      <c r="E11" s="1">
        <v>20000</v>
      </c>
      <c r="F11" s="1">
        <v>0</v>
      </c>
      <c r="G11" s="1">
        <v>20000</v>
      </c>
      <c r="H11" s="1">
        <v>0</v>
      </c>
      <c r="I11" s="1">
        <v>0</v>
      </c>
      <c r="J11" s="1">
        <v>0</v>
      </c>
      <c r="K11" s="5">
        <v>20000</v>
      </c>
      <c r="L11" s="5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</row>
    <row r="12" spans="3:26">
      <c r="C12" t="s">
        <v>83</v>
      </c>
      <c r="D12" t="s">
        <v>1905</v>
      </c>
      <c r="E12" s="1">
        <v>350000</v>
      </c>
      <c r="F12" s="1">
        <v>0</v>
      </c>
      <c r="G12" s="1">
        <v>350000</v>
      </c>
      <c r="H12" s="1">
        <v>0</v>
      </c>
      <c r="I12" s="1">
        <v>0</v>
      </c>
      <c r="J12" s="1">
        <v>0</v>
      </c>
      <c r="K12" s="5">
        <v>350000</v>
      </c>
      <c r="L12" s="5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</row>
    <row r="13" spans="3:26">
      <c r="C13" t="s">
        <v>1301</v>
      </c>
      <c r="D13" t="s">
        <v>1906</v>
      </c>
      <c r="E13" s="1">
        <v>4769949</v>
      </c>
      <c r="F13" s="1">
        <v>0</v>
      </c>
      <c r="G13" s="1">
        <v>4769949</v>
      </c>
      <c r="H13" s="1">
        <v>0</v>
      </c>
      <c r="I13" s="1">
        <v>0</v>
      </c>
      <c r="J13" s="1">
        <v>0</v>
      </c>
      <c r="K13" s="5">
        <v>4769949</v>
      </c>
      <c r="L13" s="5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</row>
    <row r="14" spans="3:26">
      <c r="C14" t="s">
        <v>1756</v>
      </c>
      <c r="D14" t="s">
        <v>1907</v>
      </c>
      <c r="E14" s="1">
        <v>0</v>
      </c>
      <c r="F14" s="1">
        <v>2242549.44</v>
      </c>
      <c r="G14" s="1">
        <v>0</v>
      </c>
      <c r="H14" s="1">
        <v>2242549.44</v>
      </c>
      <c r="I14" s="1">
        <v>0</v>
      </c>
      <c r="J14" s="1">
        <v>0</v>
      </c>
      <c r="K14" s="5">
        <v>0</v>
      </c>
      <c r="L14" s="5">
        <v>2242549.38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</row>
    <row r="15" spans="3:26">
      <c r="C15" t="s">
        <v>1302</v>
      </c>
      <c r="D15" t="s">
        <v>1908</v>
      </c>
      <c r="E15" s="1">
        <v>4377090</v>
      </c>
      <c r="F15" s="1">
        <v>0</v>
      </c>
      <c r="G15" s="1">
        <v>7478194</v>
      </c>
      <c r="H15" s="1">
        <v>0</v>
      </c>
      <c r="I15" s="1">
        <v>0</v>
      </c>
      <c r="J15" s="1">
        <v>0</v>
      </c>
      <c r="K15" s="5">
        <v>7478194</v>
      </c>
      <c r="L15" s="5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3101104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</row>
    <row r="16" spans="3:26">
      <c r="C16" t="s">
        <v>1757</v>
      </c>
      <c r="D16" t="s">
        <v>1909</v>
      </c>
      <c r="E16" s="1">
        <v>0</v>
      </c>
      <c r="F16" s="1">
        <v>2965032.63</v>
      </c>
      <c r="G16" s="1">
        <v>0</v>
      </c>
      <c r="H16" s="1">
        <v>4412334.17</v>
      </c>
      <c r="I16" s="1">
        <v>0</v>
      </c>
      <c r="J16" s="1">
        <v>0</v>
      </c>
      <c r="K16" s="5">
        <v>0</v>
      </c>
      <c r="L16" s="5">
        <v>4412334.07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1447301.54</v>
      </c>
      <c r="W16" s="1">
        <v>0</v>
      </c>
      <c r="X16" s="1">
        <v>0</v>
      </c>
      <c r="Y16" s="1">
        <v>0</v>
      </c>
      <c r="Z16" s="1">
        <v>0</v>
      </c>
    </row>
    <row r="17" spans="3:26">
      <c r="C17" t="s">
        <v>1304</v>
      </c>
      <c r="D17" t="s">
        <v>1910</v>
      </c>
      <c r="E17" s="1">
        <v>3393214</v>
      </c>
      <c r="F17" s="1">
        <v>0</v>
      </c>
      <c r="G17" s="1">
        <v>3745114</v>
      </c>
      <c r="H17" s="1">
        <v>0</v>
      </c>
      <c r="I17" s="1">
        <v>0</v>
      </c>
      <c r="J17" s="1">
        <v>0</v>
      </c>
      <c r="K17" s="5">
        <v>3745114</v>
      </c>
      <c r="L17" s="5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351900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</row>
    <row r="18" spans="3:26">
      <c r="C18" t="s">
        <v>1759</v>
      </c>
      <c r="D18" t="s">
        <v>1911</v>
      </c>
      <c r="E18" s="1">
        <v>0</v>
      </c>
      <c r="F18" s="1">
        <v>1254033.9199999999</v>
      </c>
      <c r="G18" s="1">
        <v>0</v>
      </c>
      <c r="H18" s="1">
        <v>1467745.42</v>
      </c>
      <c r="I18" s="1">
        <v>0</v>
      </c>
      <c r="J18" s="1">
        <v>0</v>
      </c>
      <c r="K18" s="5">
        <v>0</v>
      </c>
      <c r="L18" s="5">
        <v>1467745.42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213711.5</v>
      </c>
      <c r="W18" s="1">
        <v>0</v>
      </c>
      <c r="X18" s="1">
        <v>0</v>
      </c>
      <c r="Y18" s="1">
        <v>0</v>
      </c>
      <c r="Z18" s="1">
        <v>0</v>
      </c>
    </row>
    <row r="19" spans="3:26">
      <c r="C19" t="s">
        <v>1307</v>
      </c>
      <c r="D19" t="s">
        <v>1912</v>
      </c>
      <c r="E19" s="1">
        <v>221000</v>
      </c>
      <c r="F19" s="1">
        <v>0</v>
      </c>
      <c r="G19" s="1">
        <v>221000</v>
      </c>
      <c r="H19" s="1">
        <v>0</v>
      </c>
      <c r="I19" s="1">
        <v>0</v>
      </c>
      <c r="J19" s="1">
        <v>0</v>
      </c>
      <c r="K19" s="5">
        <v>221000</v>
      </c>
      <c r="L19" s="5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</row>
    <row r="20" spans="3:26">
      <c r="C20" t="s">
        <v>1373</v>
      </c>
      <c r="D20" t="s">
        <v>1913</v>
      </c>
      <c r="E20" s="1">
        <v>0</v>
      </c>
      <c r="F20" s="1">
        <v>50764.67</v>
      </c>
      <c r="G20" s="1">
        <v>0</v>
      </c>
      <c r="H20" s="1">
        <v>50764.67</v>
      </c>
      <c r="I20" s="1">
        <v>0</v>
      </c>
      <c r="J20" s="1">
        <v>0</v>
      </c>
      <c r="K20" s="5">
        <v>0</v>
      </c>
      <c r="L20" s="5">
        <v>50765.67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</row>
    <row r="21" spans="3:26">
      <c r="C21" t="s">
        <v>1309</v>
      </c>
      <c r="D21" t="s">
        <v>2033</v>
      </c>
      <c r="E21" s="1">
        <v>33000</v>
      </c>
      <c r="F21" s="1">
        <v>0</v>
      </c>
      <c r="G21" s="1">
        <v>33000</v>
      </c>
      <c r="H21" s="1">
        <v>0</v>
      </c>
      <c r="I21" s="1">
        <v>0</v>
      </c>
      <c r="J21" s="1">
        <v>0</v>
      </c>
      <c r="K21" s="5">
        <v>33000</v>
      </c>
      <c r="L21" s="5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</row>
    <row r="22" spans="3:26">
      <c r="C22" t="s">
        <v>1311</v>
      </c>
      <c r="D22" t="s">
        <v>1914</v>
      </c>
      <c r="E22" s="1">
        <v>129500</v>
      </c>
      <c r="F22" s="1">
        <v>0</v>
      </c>
      <c r="G22" s="1">
        <v>129500</v>
      </c>
      <c r="H22" s="1">
        <v>0</v>
      </c>
      <c r="I22" s="1">
        <v>0</v>
      </c>
      <c r="J22" s="1">
        <v>0</v>
      </c>
      <c r="K22" s="5">
        <v>191500</v>
      </c>
      <c r="L22" s="5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</row>
    <row r="23" spans="3:26">
      <c r="C23" t="s">
        <v>1377</v>
      </c>
      <c r="D23" t="s">
        <v>1915</v>
      </c>
      <c r="E23" s="1">
        <v>0</v>
      </c>
      <c r="F23" s="1">
        <v>26192</v>
      </c>
      <c r="G23" s="1">
        <v>0</v>
      </c>
      <c r="H23" s="1">
        <v>26192</v>
      </c>
      <c r="I23" s="1">
        <v>0</v>
      </c>
      <c r="J23" s="1">
        <v>0</v>
      </c>
      <c r="K23" s="5">
        <v>0</v>
      </c>
      <c r="L23" s="5">
        <v>26192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</row>
    <row r="24" spans="3:26">
      <c r="C24" t="s">
        <v>1315</v>
      </c>
      <c r="D24" t="s">
        <v>1916</v>
      </c>
      <c r="E24" s="1">
        <v>1953000</v>
      </c>
      <c r="F24" s="1">
        <v>0</v>
      </c>
      <c r="G24" s="1">
        <v>1953000</v>
      </c>
      <c r="H24" s="1">
        <v>0</v>
      </c>
      <c r="I24" s="1">
        <v>0</v>
      </c>
      <c r="J24" s="1">
        <v>0</v>
      </c>
      <c r="K24" s="5">
        <v>1953000</v>
      </c>
      <c r="L24" s="5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</row>
    <row r="25" spans="3:26">
      <c r="C25" t="s">
        <v>1381</v>
      </c>
      <c r="D25" t="s">
        <v>1917</v>
      </c>
      <c r="E25" s="1">
        <v>0</v>
      </c>
      <c r="F25" s="1">
        <v>359779.36</v>
      </c>
      <c r="G25" s="1">
        <v>0</v>
      </c>
      <c r="H25" s="1">
        <v>359779.36</v>
      </c>
      <c r="I25" s="1">
        <v>0</v>
      </c>
      <c r="J25" s="1">
        <v>0</v>
      </c>
      <c r="K25" s="5">
        <v>0</v>
      </c>
      <c r="L25" s="5">
        <v>359779.36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</row>
    <row r="26" spans="3:26">
      <c r="C26" t="s">
        <v>1319</v>
      </c>
      <c r="D26" t="s">
        <v>1918</v>
      </c>
      <c r="E26" s="1">
        <v>85000</v>
      </c>
      <c r="F26" s="1">
        <v>0</v>
      </c>
      <c r="G26" s="1">
        <v>85000</v>
      </c>
      <c r="H26" s="1">
        <v>0</v>
      </c>
      <c r="I26" s="1">
        <v>0</v>
      </c>
      <c r="J26" s="1">
        <v>0</v>
      </c>
      <c r="K26" s="5">
        <v>85000</v>
      </c>
      <c r="L26" s="5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</row>
    <row r="27" spans="3:26">
      <c r="C27" t="s">
        <v>1385</v>
      </c>
      <c r="D27" t="s">
        <v>1919</v>
      </c>
      <c r="E27" s="1">
        <v>0</v>
      </c>
      <c r="F27" s="1">
        <v>38958.339999999997</v>
      </c>
      <c r="G27" s="1">
        <v>0</v>
      </c>
      <c r="H27" s="1">
        <v>38958.339999999997</v>
      </c>
      <c r="I27" s="1">
        <v>0</v>
      </c>
      <c r="J27" s="1">
        <v>0</v>
      </c>
      <c r="K27" s="5">
        <v>0</v>
      </c>
      <c r="L27" s="5">
        <v>38958.33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</row>
    <row r="28" spans="3:26">
      <c r="C28" t="s">
        <v>1325</v>
      </c>
      <c r="D28" t="s">
        <v>1920</v>
      </c>
      <c r="E28" s="1">
        <v>50700</v>
      </c>
      <c r="F28" s="1">
        <v>0</v>
      </c>
      <c r="G28" s="1">
        <v>50700</v>
      </c>
      <c r="H28" s="1">
        <v>0</v>
      </c>
      <c r="I28" s="1">
        <v>0</v>
      </c>
      <c r="J28" s="1">
        <v>0</v>
      </c>
      <c r="K28" s="5">
        <v>50700</v>
      </c>
      <c r="L28" s="5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</row>
    <row r="29" spans="3:26">
      <c r="C29" t="s">
        <v>1391</v>
      </c>
      <c r="D29" t="s">
        <v>1921</v>
      </c>
      <c r="E29" s="1">
        <v>0</v>
      </c>
      <c r="F29" s="1">
        <v>29141.02</v>
      </c>
      <c r="G29" s="1">
        <v>0</v>
      </c>
      <c r="H29" s="1">
        <v>29141.02</v>
      </c>
      <c r="I29" s="1">
        <v>0</v>
      </c>
      <c r="J29" s="1">
        <v>0</v>
      </c>
      <c r="K29" s="5">
        <v>0</v>
      </c>
      <c r="L29" s="5">
        <v>29141.02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</row>
    <row r="30" spans="3:26">
      <c r="C30" t="s">
        <v>1327</v>
      </c>
      <c r="D30" t="s">
        <v>1922</v>
      </c>
      <c r="E30" s="1">
        <v>0</v>
      </c>
      <c r="F30" s="1">
        <v>0</v>
      </c>
      <c r="G30" s="1">
        <v>27000</v>
      </c>
      <c r="H30" s="1">
        <v>0</v>
      </c>
      <c r="I30" s="1">
        <v>0</v>
      </c>
      <c r="J30" s="1">
        <v>0</v>
      </c>
      <c r="K30" s="5">
        <v>27000</v>
      </c>
      <c r="L30" s="5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27000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</row>
    <row r="31" spans="3:26">
      <c r="C31" t="s">
        <v>1393</v>
      </c>
      <c r="D31" t="s">
        <v>1923</v>
      </c>
      <c r="E31" s="1">
        <v>0</v>
      </c>
      <c r="F31" s="1">
        <v>0</v>
      </c>
      <c r="G31" s="1">
        <v>0</v>
      </c>
      <c r="H31" s="1">
        <v>23250</v>
      </c>
      <c r="I31" s="1">
        <v>0</v>
      </c>
      <c r="J31" s="1">
        <v>0</v>
      </c>
      <c r="K31" s="5">
        <v>0</v>
      </c>
      <c r="L31" s="5">
        <v>23250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23250</v>
      </c>
      <c r="W31" s="1">
        <v>0</v>
      </c>
      <c r="X31" s="1">
        <v>0</v>
      </c>
      <c r="Y31" s="1">
        <v>0</v>
      </c>
      <c r="Z31" s="1">
        <v>0</v>
      </c>
    </row>
    <row r="32" spans="3:26">
      <c r="C32" t="s">
        <v>1337</v>
      </c>
      <c r="D32" t="s">
        <v>1924</v>
      </c>
      <c r="E32" s="1">
        <v>120000</v>
      </c>
      <c r="F32" s="1">
        <v>0</v>
      </c>
      <c r="G32" s="1">
        <v>120000</v>
      </c>
      <c r="H32" s="1">
        <v>0</v>
      </c>
      <c r="I32" s="1">
        <v>0</v>
      </c>
      <c r="J32" s="1">
        <v>0</v>
      </c>
      <c r="K32" s="5">
        <v>120000</v>
      </c>
      <c r="L32" s="5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</row>
    <row r="33" spans="3:26">
      <c r="C33" t="s">
        <v>1403</v>
      </c>
      <c r="D33" t="s">
        <v>1925</v>
      </c>
      <c r="E33" s="1">
        <v>0</v>
      </c>
      <c r="F33" s="1">
        <v>1643.84</v>
      </c>
      <c r="G33" s="1">
        <v>0</v>
      </c>
      <c r="H33" s="1">
        <v>1643.84</v>
      </c>
      <c r="I33" s="1">
        <v>0</v>
      </c>
      <c r="J33" s="1">
        <v>0</v>
      </c>
      <c r="K33" s="5">
        <v>0</v>
      </c>
      <c r="L33" s="5">
        <v>1643.84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</row>
    <row r="34" spans="3:26">
      <c r="C34" t="s">
        <v>93</v>
      </c>
      <c r="D34" t="s">
        <v>1926</v>
      </c>
      <c r="E34" s="1">
        <v>80014751</v>
      </c>
      <c r="F34" s="1">
        <v>0</v>
      </c>
      <c r="G34" s="1">
        <v>80014751</v>
      </c>
      <c r="H34" s="1">
        <v>0</v>
      </c>
      <c r="I34" s="1">
        <v>0</v>
      </c>
      <c r="J34" s="1">
        <v>0</v>
      </c>
      <c r="K34" s="5">
        <v>79404909</v>
      </c>
      <c r="L34" s="5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</row>
    <row r="35" spans="3:26">
      <c r="C35" t="s">
        <v>96</v>
      </c>
      <c r="D35" t="s">
        <v>1927</v>
      </c>
      <c r="E35" s="1">
        <v>0</v>
      </c>
      <c r="F35" s="1">
        <v>28280234.34</v>
      </c>
      <c r="G35" s="1">
        <v>0</v>
      </c>
      <c r="H35" s="1">
        <v>28280234.34</v>
      </c>
      <c r="I35" s="1">
        <v>0</v>
      </c>
      <c r="J35" s="1">
        <v>0</v>
      </c>
      <c r="K35" s="5">
        <v>0</v>
      </c>
      <c r="L35" s="5">
        <v>31187228.84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</row>
    <row r="36" spans="3:26">
      <c r="C36" t="s">
        <v>113</v>
      </c>
      <c r="D36" t="s">
        <v>1928</v>
      </c>
      <c r="E36" s="1">
        <v>19517165</v>
      </c>
      <c r="F36" s="1">
        <v>0</v>
      </c>
      <c r="G36" s="1">
        <v>19517165</v>
      </c>
      <c r="H36" s="1">
        <v>0</v>
      </c>
      <c r="I36" s="1">
        <v>0</v>
      </c>
      <c r="J36" s="1">
        <v>0</v>
      </c>
      <c r="K36" s="5">
        <v>19912007</v>
      </c>
      <c r="L36" s="5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</row>
    <row r="37" spans="3:26">
      <c r="C37" t="s">
        <v>116</v>
      </c>
      <c r="D37" t="s">
        <v>1929</v>
      </c>
      <c r="E37" s="1">
        <v>0</v>
      </c>
      <c r="F37" s="1">
        <v>12963475.539999999</v>
      </c>
      <c r="G37" s="1">
        <v>0</v>
      </c>
      <c r="H37" s="1">
        <v>12963475.539999999</v>
      </c>
      <c r="I37" s="1">
        <v>0</v>
      </c>
      <c r="J37" s="1">
        <v>0</v>
      </c>
      <c r="K37" s="5">
        <v>0</v>
      </c>
      <c r="L37" s="5">
        <v>13078441.17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</row>
    <row r="38" spans="3:26">
      <c r="C38" t="s">
        <v>149</v>
      </c>
      <c r="D38" t="s">
        <v>1930</v>
      </c>
      <c r="E38" s="1">
        <v>0</v>
      </c>
      <c r="F38" s="1">
        <v>125.73</v>
      </c>
      <c r="G38" s="1">
        <v>0</v>
      </c>
      <c r="H38" s="1">
        <v>125.73</v>
      </c>
      <c r="I38" s="1">
        <v>0</v>
      </c>
      <c r="J38" s="1">
        <v>0</v>
      </c>
      <c r="K38" s="5">
        <v>0</v>
      </c>
      <c r="L38" s="5">
        <v>125.73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</row>
    <row r="39" spans="3:26">
      <c r="C39" t="s">
        <v>1462</v>
      </c>
      <c r="D39" t="s">
        <v>1931</v>
      </c>
      <c r="E39" s="1">
        <v>0</v>
      </c>
      <c r="F39" s="1">
        <v>375.12</v>
      </c>
      <c r="G39" s="1">
        <v>0</v>
      </c>
      <c r="H39" s="1">
        <v>375.12</v>
      </c>
      <c r="I39" s="1">
        <v>0</v>
      </c>
      <c r="J39" s="1">
        <v>0</v>
      </c>
      <c r="K39" s="5">
        <v>0</v>
      </c>
      <c r="L39" s="5">
        <v>375.12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</row>
    <row r="40" spans="3:26">
      <c r="C40" t="s">
        <v>1466</v>
      </c>
      <c r="D40" t="s">
        <v>1933</v>
      </c>
      <c r="E40" s="1">
        <v>0</v>
      </c>
      <c r="F40" s="1">
        <v>60</v>
      </c>
      <c r="G40" s="1">
        <v>0</v>
      </c>
      <c r="H40" s="1">
        <v>60</v>
      </c>
      <c r="I40" s="1">
        <v>0</v>
      </c>
      <c r="J40" s="1">
        <v>0</v>
      </c>
      <c r="K40" s="5">
        <v>0</v>
      </c>
      <c r="L40" s="5">
        <v>60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</row>
    <row r="41" spans="3:26">
      <c r="C41" t="s">
        <v>1468</v>
      </c>
      <c r="D41" t="s">
        <v>1934</v>
      </c>
      <c r="E41" s="1">
        <v>0</v>
      </c>
      <c r="F41" s="1">
        <v>15999</v>
      </c>
      <c r="G41" s="1">
        <v>0</v>
      </c>
      <c r="H41" s="1">
        <v>15999</v>
      </c>
      <c r="I41" s="1">
        <v>0</v>
      </c>
      <c r="J41" s="1">
        <v>0</v>
      </c>
      <c r="K41" s="5">
        <v>0</v>
      </c>
      <c r="L41" s="5">
        <v>15999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</row>
    <row r="42" spans="3:26">
      <c r="C42" t="s">
        <v>1492</v>
      </c>
      <c r="D42" t="s">
        <v>1935</v>
      </c>
      <c r="E42" s="1">
        <v>0</v>
      </c>
      <c r="F42" s="1">
        <v>14651.7</v>
      </c>
      <c r="G42" s="1">
        <v>0</v>
      </c>
      <c r="H42" s="1">
        <v>14651.7</v>
      </c>
      <c r="I42" s="1">
        <v>0</v>
      </c>
      <c r="J42" s="1">
        <v>0</v>
      </c>
      <c r="K42" s="5">
        <v>0</v>
      </c>
      <c r="L42" s="5">
        <v>14651.7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</row>
    <row r="43" spans="3:26">
      <c r="C43" t="s">
        <v>1936</v>
      </c>
      <c r="D43" t="s">
        <v>1937</v>
      </c>
      <c r="E43" s="1">
        <v>0</v>
      </c>
      <c r="F43" s="1">
        <v>5500</v>
      </c>
      <c r="G43" s="1">
        <v>0</v>
      </c>
      <c r="H43" s="1">
        <v>5500</v>
      </c>
      <c r="I43" s="1">
        <v>0</v>
      </c>
      <c r="J43" s="1">
        <v>0</v>
      </c>
      <c r="K43" s="5">
        <v>0</v>
      </c>
      <c r="L43" s="5">
        <v>5500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</row>
    <row r="44" spans="3:26">
      <c r="C44" t="s">
        <v>185</v>
      </c>
      <c r="D44" t="s">
        <v>1939</v>
      </c>
      <c r="E44" s="1">
        <v>0</v>
      </c>
      <c r="F44" s="1">
        <v>372410</v>
      </c>
      <c r="G44" s="1">
        <v>0</v>
      </c>
      <c r="H44" s="1">
        <v>372410</v>
      </c>
      <c r="I44" s="1">
        <v>0</v>
      </c>
      <c r="J44" s="1">
        <v>0</v>
      </c>
      <c r="K44" s="5">
        <v>0</v>
      </c>
      <c r="L44" s="5">
        <v>349930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</row>
    <row r="45" spans="3:26">
      <c r="C45" t="s">
        <v>203</v>
      </c>
      <c r="D45" t="s">
        <v>1940</v>
      </c>
      <c r="E45" s="1">
        <v>0</v>
      </c>
      <c r="F45" s="1">
        <v>845871.56</v>
      </c>
      <c r="G45" s="1">
        <v>0</v>
      </c>
      <c r="H45" s="1">
        <v>845871.56</v>
      </c>
      <c r="I45" s="1">
        <v>0</v>
      </c>
      <c r="J45" s="1">
        <v>0</v>
      </c>
      <c r="K45" s="5">
        <v>0</v>
      </c>
      <c r="L45" s="5">
        <v>845871.56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</row>
    <row r="46" spans="3:26">
      <c r="C46" t="s">
        <v>209</v>
      </c>
      <c r="D46" t="s">
        <v>1941</v>
      </c>
      <c r="E46" s="1">
        <v>0</v>
      </c>
      <c r="F46" s="1">
        <v>101238</v>
      </c>
      <c r="G46" s="1">
        <v>0</v>
      </c>
      <c r="H46" s="1">
        <v>101238</v>
      </c>
      <c r="I46" s="1">
        <v>0</v>
      </c>
      <c r="J46" s="1">
        <v>0</v>
      </c>
      <c r="K46" s="5">
        <v>0</v>
      </c>
      <c r="L46" s="5">
        <v>123718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</row>
    <row r="47" spans="3:26">
      <c r="C47" t="s">
        <v>212</v>
      </c>
      <c r="D47" t="s">
        <v>2034</v>
      </c>
      <c r="E47" s="1">
        <v>0</v>
      </c>
      <c r="F47" s="1">
        <v>2451072.2200000002</v>
      </c>
      <c r="G47" s="1">
        <v>0</v>
      </c>
      <c r="H47" s="1">
        <v>2451072.2200000002</v>
      </c>
      <c r="I47" s="1">
        <v>0</v>
      </c>
      <c r="J47" s="1">
        <v>0</v>
      </c>
      <c r="K47" s="5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</row>
    <row r="48" spans="3:26">
      <c r="C48" t="s">
        <v>955</v>
      </c>
      <c r="D48" t="s">
        <v>1942</v>
      </c>
      <c r="E48" s="1">
        <v>0</v>
      </c>
      <c r="F48" s="1">
        <v>108021500.98</v>
      </c>
      <c r="G48" s="1">
        <v>0</v>
      </c>
      <c r="H48" s="1">
        <v>108021500.98</v>
      </c>
      <c r="I48" s="1">
        <v>0</v>
      </c>
      <c r="J48" s="1">
        <v>0</v>
      </c>
      <c r="K48" s="5">
        <v>0</v>
      </c>
      <c r="L48" s="5">
        <v>107388249.23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</row>
    <row r="49" spans="3:26">
      <c r="C49" t="s">
        <v>954</v>
      </c>
      <c r="D49" t="s">
        <v>1943</v>
      </c>
      <c r="E49" s="1">
        <v>0</v>
      </c>
      <c r="F49" s="1">
        <v>23461356.350000001</v>
      </c>
      <c r="G49" s="1">
        <v>0</v>
      </c>
      <c r="H49" s="1">
        <v>23461356.350000001</v>
      </c>
      <c r="I49" s="1">
        <v>0</v>
      </c>
      <c r="J49" s="1">
        <v>0</v>
      </c>
      <c r="K49" s="5">
        <v>0</v>
      </c>
      <c r="L49" s="5">
        <v>23461356.350000001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</row>
    <row r="50" spans="3:26">
      <c r="C50" t="s">
        <v>937</v>
      </c>
      <c r="D50" t="s">
        <v>1944</v>
      </c>
      <c r="E50" s="1">
        <v>0</v>
      </c>
      <c r="F50" s="1">
        <v>0</v>
      </c>
      <c r="G50" s="1">
        <v>0</v>
      </c>
      <c r="H50" s="1">
        <v>2779597.97</v>
      </c>
      <c r="I50" s="1">
        <v>0</v>
      </c>
      <c r="J50" s="1">
        <v>0</v>
      </c>
      <c r="K50" s="5">
        <v>0</v>
      </c>
      <c r="L50" s="5">
        <v>2779597.97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2779597.97</v>
      </c>
      <c r="W50" s="1">
        <v>0</v>
      </c>
      <c r="X50" s="1">
        <v>0</v>
      </c>
      <c r="Y50" s="1">
        <v>0</v>
      </c>
      <c r="Z50" s="1">
        <v>0</v>
      </c>
    </row>
    <row r="51" spans="3:26">
      <c r="C51" t="s">
        <v>221</v>
      </c>
      <c r="D51" t="s">
        <v>1945</v>
      </c>
      <c r="E51" s="1">
        <v>0</v>
      </c>
      <c r="F51" s="1">
        <v>39291</v>
      </c>
      <c r="G51" s="1">
        <v>0</v>
      </c>
      <c r="H51" s="1">
        <v>39291</v>
      </c>
      <c r="I51" s="1">
        <v>0</v>
      </c>
      <c r="J51" s="1">
        <v>0</v>
      </c>
      <c r="K51" s="5">
        <v>0</v>
      </c>
      <c r="L51" s="5">
        <v>39291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</row>
    <row r="52" spans="3:26">
      <c r="C52" t="s">
        <v>223</v>
      </c>
      <c r="D52" t="s">
        <v>1946</v>
      </c>
      <c r="E52" s="1">
        <v>0</v>
      </c>
      <c r="F52" s="1">
        <v>72822.95</v>
      </c>
      <c r="G52" s="1">
        <v>0</v>
      </c>
      <c r="H52" s="1">
        <v>72822.95</v>
      </c>
      <c r="I52" s="1">
        <v>0</v>
      </c>
      <c r="J52" s="1">
        <v>0</v>
      </c>
      <c r="K52" s="5">
        <v>0</v>
      </c>
      <c r="L52" s="5">
        <v>72822.95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</row>
    <row r="53" spans="3:26">
      <c r="C53" t="s">
        <v>240</v>
      </c>
      <c r="D53" t="s">
        <v>2035</v>
      </c>
      <c r="E53" s="1">
        <v>0</v>
      </c>
      <c r="F53" s="1">
        <v>6882.66</v>
      </c>
      <c r="G53" s="1">
        <v>0</v>
      </c>
      <c r="H53" s="1">
        <v>6882.66</v>
      </c>
      <c r="I53" s="1">
        <v>0</v>
      </c>
      <c r="J53" s="1">
        <v>0</v>
      </c>
      <c r="K53" s="5">
        <v>0</v>
      </c>
      <c r="L53" s="5">
        <v>6882.66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</row>
    <row r="54" spans="3:26">
      <c r="C54" t="s">
        <v>247</v>
      </c>
      <c r="D54" t="s">
        <v>1947</v>
      </c>
      <c r="E54" s="1">
        <v>0</v>
      </c>
      <c r="F54" s="1">
        <v>1309.5</v>
      </c>
      <c r="G54" s="1">
        <v>0</v>
      </c>
      <c r="H54" s="1">
        <v>1309.5</v>
      </c>
      <c r="I54" s="1">
        <v>0</v>
      </c>
      <c r="J54" s="1">
        <v>0</v>
      </c>
      <c r="K54" s="5">
        <v>0</v>
      </c>
      <c r="L54" s="5">
        <v>1309.5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</row>
    <row r="55" spans="3:26">
      <c r="C55" t="s">
        <v>249</v>
      </c>
      <c r="D55" t="s">
        <v>2036</v>
      </c>
      <c r="E55" s="1">
        <v>0</v>
      </c>
      <c r="F55" s="1">
        <v>1720</v>
      </c>
      <c r="G55" s="1">
        <v>0</v>
      </c>
      <c r="H55" s="1">
        <v>1720</v>
      </c>
      <c r="I55" s="1">
        <v>0</v>
      </c>
      <c r="J55" s="1">
        <v>0</v>
      </c>
      <c r="K55" s="5">
        <v>0</v>
      </c>
      <c r="L55" s="5">
        <v>1720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</row>
    <row r="56" spans="3:26">
      <c r="C56" t="s">
        <v>251</v>
      </c>
      <c r="D56" t="s">
        <v>1948</v>
      </c>
      <c r="E56" s="1">
        <v>0</v>
      </c>
      <c r="F56" s="1">
        <v>682</v>
      </c>
      <c r="G56" s="1">
        <v>0</v>
      </c>
      <c r="H56" s="1">
        <v>682</v>
      </c>
      <c r="I56" s="1">
        <v>0</v>
      </c>
      <c r="J56" s="1">
        <v>0</v>
      </c>
      <c r="K56" s="5">
        <v>0</v>
      </c>
      <c r="L56" s="5">
        <v>682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</row>
    <row r="57" spans="3:26">
      <c r="C57" t="s">
        <v>295</v>
      </c>
      <c r="D57" t="s">
        <v>1949</v>
      </c>
      <c r="E57" s="1">
        <v>0</v>
      </c>
      <c r="F57" s="1">
        <v>1310</v>
      </c>
      <c r="G57" s="1">
        <v>0</v>
      </c>
      <c r="H57" s="1">
        <v>1310</v>
      </c>
      <c r="I57" s="1">
        <v>0</v>
      </c>
      <c r="J57" s="1">
        <v>0</v>
      </c>
      <c r="K57" s="5">
        <v>0</v>
      </c>
      <c r="L57" s="5">
        <v>1310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</row>
    <row r="58" spans="3:26">
      <c r="C58" t="s">
        <v>314</v>
      </c>
      <c r="D58" t="s">
        <v>2037</v>
      </c>
      <c r="E58" s="1">
        <v>0</v>
      </c>
      <c r="F58" s="1">
        <v>300</v>
      </c>
      <c r="G58" s="1">
        <v>0</v>
      </c>
      <c r="H58" s="1">
        <v>300</v>
      </c>
      <c r="I58" s="1">
        <v>0</v>
      </c>
      <c r="J58" s="1">
        <v>0</v>
      </c>
      <c r="K58" s="5">
        <v>0</v>
      </c>
      <c r="L58" s="5">
        <v>300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</row>
    <row r="59" spans="3:26">
      <c r="C59" t="s">
        <v>335</v>
      </c>
      <c r="D59" t="s">
        <v>1952</v>
      </c>
      <c r="E59" s="1">
        <v>0</v>
      </c>
      <c r="F59" s="1">
        <v>610830</v>
      </c>
      <c r="G59" s="1">
        <v>0</v>
      </c>
      <c r="H59" s="1">
        <v>610830</v>
      </c>
      <c r="I59" s="1">
        <v>0</v>
      </c>
      <c r="J59" s="1">
        <v>0</v>
      </c>
      <c r="K59" s="5">
        <v>0</v>
      </c>
      <c r="L59" s="5">
        <v>610830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</row>
    <row r="60" spans="3:26">
      <c r="C60" t="s">
        <v>348</v>
      </c>
      <c r="D60" t="s">
        <v>2038</v>
      </c>
      <c r="E60" s="1">
        <v>0</v>
      </c>
      <c r="F60" s="1">
        <v>300</v>
      </c>
      <c r="G60" s="1">
        <v>0</v>
      </c>
      <c r="H60" s="1">
        <v>300</v>
      </c>
      <c r="I60" s="1">
        <v>0</v>
      </c>
      <c r="J60" s="1">
        <v>0</v>
      </c>
      <c r="K60" s="5">
        <v>0</v>
      </c>
      <c r="L60" s="5">
        <v>300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</row>
    <row r="61" spans="3:26">
      <c r="C61" t="s">
        <v>356</v>
      </c>
      <c r="D61" t="s">
        <v>1953</v>
      </c>
      <c r="E61" s="1">
        <v>0</v>
      </c>
      <c r="F61" s="1">
        <v>325</v>
      </c>
      <c r="G61" s="1">
        <v>0</v>
      </c>
      <c r="H61" s="1">
        <v>325</v>
      </c>
      <c r="I61" s="1">
        <v>0</v>
      </c>
      <c r="J61" s="1">
        <v>0</v>
      </c>
      <c r="K61" s="5">
        <v>0</v>
      </c>
      <c r="L61" s="5">
        <v>325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</row>
    <row r="62" spans="3:26">
      <c r="C62" t="s">
        <v>372</v>
      </c>
      <c r="D62" t="s">
        <v>1954</v>
      </c>
      <c r="E62" s="1">
        <v>0</v>
      </c>
      <c r="F62" s="1">
        <v>304695.25</v>
      </c>
      <c r="G62" s="1">
        <v>0</v>
      </c>
      <c r="H62" s="1">
        <v>304695.25</v>
      </c>
      <c r="I62" s="1">
        <v>0</v>
      </c>
      <c r="J62" s="1">
        <v>0</v>
      </c>
      <c r="K62" s="5">
        <v>0</v>
      </c>
      <c r="L62" s="5">
        <v>304695.25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</row>
    <row r="63" spans="3:26">
      <c r="C63" t="s">
        <v>414</v>
      </c>
      <c r="D63" t="s">
        <v>1955</v>
      </c>
      <c r="E63" s="1">
        <v>0</v>
      </c>
      <c r="F63" s="1">
        <v>7772</v>
      </c>
      <c r="G63" s="1">
        <v>0</v>
      </c>
      <c r="H63" s="1">
        <v>7772</v>
      </c>
      <c r="I63" s="1">
        <v>0</v>
      </c>
      <c r="J63" s="1">
        <v>0</v>
      </c>
      <c r="K63" s="5">
        <v>0</v>
      </c>
      <c r="L63" s="5">
        <v>7772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</row>
    <row r="64" spans="3:26">
      <c r="C64" t="s">
        <v>420</v>
      </c>
      <c r="D64" t="s">
        <v>1956</v>
      </c>
      <c r="E64" s="1">
        <v>0</v>
      </c>
      <c r="F64" s="1">
        <v>101000</v>
      </c>
      <c r="G64" s="1">
        <v>0</v>
      </c>
      <c r="H64" s="1">
        <v>101000</v>
      </c>
      <c r="I64" s="1">
        <v>0</v>
      </c>
      <c r="J64" s="1">
        <v>0</v>
      </c>
      <c r="K64" s="5">
        <v>0</v>
      </c>
      <c r="L64" s="5">
        <v>101000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</row>
    <row r="65" spans="3:26">
      <c r="C65" t="s">
        <v>442</v>
      </c>
      <c r="D65" t="s">
        <v>1957</v>
      </c>
      <c r="E65" s="1">
        <v>0</v>
      </c>
      <c r="F65" s="1">
        <v>10120</v>
      </c>
      <c r="G65" s="1">
        <v>0</v>
      </c>
      <c r="H65" s="1">
        <v>10120</v>
      </c>
      <c r="I65" s="1">
        <v>0</v>
      </c>
      <c r="J65" s="1">
        <v>0</v>
      </c>
      <c r="K65" s="5">
        <v>0</v>
      </c>
      <c r="L65" s="5">
        <v>10120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</row>
    <row r="66" spans="3:26">
      <c r="C66" t="s">
        <v>443</v>
      </c>
      <c r="D66" t="s">
        <v>1958</v>
      </c>
      <c r="E66" s="1">
        <v>0</v>
      </c>
      <c r="F66" s="1">
        <v>726932.92</v>
      </c>
      <c r="G66" s="1">
        <v>0</v>
      </c>
      <c r="H66" s="1">
        <v>726932.92</v>
      </c>
      <c r="I66" s="1">
        <v>0</v>
      </c>
      <c r="J66" s="1">
        <v>0</v>
      </c>
      <c r="K66" s="5">
        <v>0</v>
      </c>
      <c r="L66" s="5">
        <v>726932.92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</row>
    <row r="67" spans="3:26">
      <c r="C67" t="s">
        <v>445</v>
      </c>
      <c r="D67" t="s">
        <v>1959</v>
      </c>
      <c r="E67" s="1">
        <v>0</v>
      </c>
      <c r="F67" s="1">
        <v>9473018.3900000006</v>
      </c>
      <c r="G67" s="1">
        <v>0</v>
      </c>
      <c r="H67" s="1">
        <v>9473018.3900000006</v>
      </c>
      <c r="I67" s="1">
        <v>0</v>
      </c>
      <c r="J67" s="1">
        <v>0</v>
      </c>
      <c r="K67" s="5">
        <v>0</v>
      </c>
      <c r="L67" s="5">
        <v>9473018.3900000006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</row>
    <row r="68" spans="3:26">
      <c r="C68" t="s">
        <v>449</v>
      </c>
      <c r="D68" t="s">
        <v>1960</v>
      </c>
      <c r="E68" s="1">
        <v>0</v>
      </c>
      <c r="F68" s="1">
        <v>3845960.32</v>
      </c>
      <c r="G68" s="1">
        <v>0</v>
      </c>
      <c r="H68" s="1">
        <v>3845960.32</v>
      </c>
      <c r="I68" s="1">
        <v>0</v>
      </c>
      <c r="J68" s="1">
        <v>0</v>
      </c>
      <c r="K68" s="5">
        <v>0</v>
      </c>
      <c r="L68" s="5">
        <v>3845960.32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</row>
    <row r="69" spans="3:26">
      <c r="C69" t="s">
        <v>451</v>
      </c>
      <c r="D69" t="s">
        <v>1961</v>
      </c>
      <c r="E69" s="1">
        <v>0</v>
      </c>
      <c r="F69" s="1">
        <v>221495.16</v>
      </c>
      <c r="G69" s="1">
        <v>0</v>
      </c>
      <c r="H69" s="1">
        <v>221495.16</v>
      </c>
      <c r="I69" s="1">
        <v>0</v>
      </c>
      <c r="J69" s="1">
        <v>0</v>
      </c>
      <c r="K69" s="5">
        <v>0</v>
      </c>
      <c r="L69" s="5">
        <v>221495.16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</row>
    <row r="70" spans="3:26">
      <c r="C70" t="s">
        <v>453</v>
      </c>
      <c r="D70" t="s">
        <v>1962</v>
      </c>
      <c r="E70" s="1">
        <v>0</v>
      </c>
      <c r="F70" s="1">
        <v>5220380.83</v>
      </c>
      <c r="G70" s="1">
        <v>0</v>
      </c>
      <c r="H70" s="1">
        <v>5220380.83</v>
      </c>
      <c r="I70" s="1">
        <v>0</v>
      </c>
      <c r="J70" s="1">
        <v>0</v>
      </c>
      <c r="K70" s="5">
        <v>0</v>
      </c>
      <c r="L70" s="5">
        <v>5220380.83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</row>
    <row r="71" spans="3:26">
      <c r="C71" t="s">
        <v>459</v>
      </c>
      <c r="D71" t="s">
        <v>1963</v>
      </c>
      <c r="E71" s="1">
        <v>0</v>
      </c>
      <c r="F71" s="1">
        <v>78080</v>
      </c>
      <c r="G71" s="1">
        <v>0</v>
      </c>
      <c r="H71" s="1">
        <v>78080</v>
      </c>
      <c r="I71" s="1">
        <v>0</v>
      </c>
      <c r="J71" s="1">
        <v>0</v>
      </c>
      <c r="K71" s="5">
        <v>0</v>
      </c>
      <c r="L71" s="5">
        <v>78080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</row>
    <row r="72" spans="3:26">
      <c r="C72" t="s">
        <v>462</v>
      </c>
      <c r="D72" t="s">
        <v>1964</v>
      </c>
      <c r="E72" s="1">
        <v>0</v>
      </c>
      <c r="F72" s="1">
        <v>2977139.89</v>
      </c>
      <c r="G72" s="1">
        <v>0</v>
      </c>
      <c r="H72" s="1">
        <v>2977139.89</v>
      </c>
      <c r="I72" s="1">
        <v>0</v>
      </c>
      <c r="J72" s="1">
        <v>0</v>
      </c>
      <c r="K72" s="5">
        <v>0</v>
      </c>
      <c r="L72" s="5">
        <v>2977139.89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</row>
    <row r="73" spans="3:26">
      <c r="C73" t="s">
        <v>464</v>
      </c>
      <c r="D73" t="s">
        <v>1965</v>
      </c>
      <c r="E73" s="1">
        <v>0</v>
      </c>
      <c r="F73" s="1">
        <v>28818.87</v>
      </c>
      <c r="G73" s="1">
        <v>0</v>
      </c>
      <c r="H73" s="1">
        <v>28818.87</v>
      </c>
      <c r="I73" s="1">
        <v>0</v>
      </c>
      <c r="J73" s="1">
        <v>0</v>
      </c>
      <c r="K73" s="5">
        <v>0</v>
      </c>
      <c r="L73" s="5">
        <v>28818.87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</row>
    <row r="74" spans="3:26">
      <c r="C74" t="s">
        <v>466</v>
      </c>
      <c r="D74" t="s">
        <v>2039</v>
      </c>
      <c r="E74" s="1">
        <v>0</v>
      </c>
      <c r="F74" s="1">
        <v>2362.25</v>
      </c>
      <c r="G74" s="1">
        <v>0</v>
      </c>
      <c r="H74" s="1">
        <v>2362.25</v>
      </c>
      <c r="I74" s="1">
        <v>0</v>
      </c>
      <c r="J74" s="1">
        <v>0</v>
      </c>
      <c r="K74" s="5">
        <v>0</v>
      </c>
      <c r="L74" s="5">
        <v>2362.25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</row>
    <row r="75" spans="3:26">
      <c r="C75" t="s">
        <v>468</v>
      </c>
      <c r="D75" t="s">
        <v>1966</v>
      </c>
      <c r="E75" s="1">
        <v>0</v>
      </c>
      <c r="F75" s="1">
        <v>863659</v>
      </c>
      <c r="G75" s="1">
        <v>0</v>
      </c>
      <c r="H75" s="1">
        <v>863659</v>
      </c>
      <c r="I75" s="1">
        <v>0</v>
      </c>
      <c r="J75" s="1">
        <v>0</v>
      </c>
      <c r="K75" s="5">
        <v>0</v>
      </c>
      <c r="L75" s="5">
        <v>863659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</row>
    <row r="76" spans="3:26">
      <c r="C76" t="s">
        <v>472</v>
      </c>
      <c r="D76" t="s">
        <v>1967</v>
      </c>
      <c r="E76" s="1">
        <v>0</v>
      </c>
      <c r="F76" s="1">
        <v>17180</v>
      </c>
      <c r="G76" s="1">
        <v>0</v>
      </c>
      <c r="H76" s="1">
        <v>17180</v>
      </c>
      <c r="I76" s="1">
        <v>0</v>
      </c>
      <c r="J76" s="1">
        <v>0</v>
      </c>
      <c r="K76" s="5">
        <v>0</v>
      </c>
      <c r="L76" s="5">
        <v>17180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</row>
    <row r="77" spans="3:26">
      <c r="C77" t="s">
        <v>1207</v>
      </c>
      <c r="D77" t="s">
        <v>1968</v>
      </c>
      <c r="E77" s="1">
        <v>0</v>
      </c>
      <c r="F77" s="1">
        <v>15937445.560000001</v>
      </c>
      <c r="G77" s="1">
        <v>0</v>
      </c>
      <c r="H77" s="1">
        <v>15937445.560000001</v>
      </c>
      <c r="I77" s="1">
        <v>0</v>
      </c>
      <c r="J77" s="1">
        <v>0</v>
      </c>
      <c r="K77" s="5">
        <v>0</v>
      </c>
      <c r="L77" s="5">
        <v>15937445.560000001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</row>
    <row r="78" spans="3:26">
      <c r="C78" t="s">
        <v>482</v>
      </c>
      <c r="D78" t="s">
        <v>2040</v>
      </c>
      <c r="E78" s="1">
        <v>0</v>
      </c>
      <c r="F78" s="1">
        <v>49056</v>
      </c>
      <c r="G78" s="1">
        <v>0</v>
      </c>
      <c r="H78" s="1">
        <v>49056</v>
      </c>
      <c r="I78" s="1">
        <v>0</v>
      </c>
      <c r="J78" s="1">
        <v>0</v>
      </c>
      <c r="K78" s="5">
        <v>0</v>
      </c>
      <c r="L78" s="5">
        <v>49056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</row>
    <row r="79" spans="3:26">
      <c r="C79" t="s">
        <v>1971</v>
      </c>
      <c r="D79" t="s">
        <v>1972</v>
      </c>
      <c r="E79" s="1">
        <v>0</v>
      </c>
      <c r="F79" s="1">
        <v>0</v>
      </c>
      <c r="G79" s="1">
        <v>0</v>
      </c>
      <c r="H79" s="1">
        <v>546096.79</v>
      </c>
      <c r="I79" s="1">
        <v>546096.79</v>
      </c>
      <c r="J79" s="1">
        <v>0</v>
      </c>
      <c r="K79" s="5">
        <v>0</v>
      </c>
      <c r="L79" s="5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546096.79</v>
      </c>
      <c r="W79" s="1">
        <v>0</v>
      </c>
      <c r="X79" s="1">
        <v>0</v>
      </c>
      <c r="Y79" s="1">
        <v>0</v>
      </c>
      <c r="Z79" s="1">
        <v>0</v>
      </c>
    </row>
    <row r="80" spans="3:26">
      <c r="C80" t="s">
        <v>372</v>
      </c>
      <c r="D80" t="s">
        <v>1973</v>
      </c>
      <c r="E80" s="1">
        <v>0</v>
      </c>
      <c r="F80" s="1">
        <v>0</v>
      </c>
      <c r="G80" s="1">
        <v>0</v>
      </c>
      <c r="H80" s="1">
        <v>2204.16</v>
      </c>
      <c r="I80" s="1">
        <v>0</v>
      </c>
      <c r="J80" s="1">
        <v>0</v>
      </c>
      <c r="K80" s="5">
        <v>0</v>
      </c>
      <c r="L80" s="5">
        <v>2204.16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2204.16</v>
      </c>
      <c r="W80" s="1">
        <v>0</v>
      </c>
      <c r="X80" s="1">
        <v>0</v>
      </c>
      <c r="Y80" s="1">
        <v>0</v>
      </c>
      <c r="Z80" s="1">
        <v>0</v>
      </c>
    </row>
    <row r="81" spans="3:26">
      <c r="C81" t="s">
        <v>1561</v>
      </c>
      <c r="D81" t="s">
        <v>1974</v>
      </c>
      <c r="E81" s="1">
        <v>4421820</v>
      </c>
      <c r="F81" s="1">
        <v>0</v>
      </c>
      <c r="G81" s="1">
        <v>4421820</v>
      </c>
      <c r="H81" s="1">
        <v>0</v>
      </c>
      <c r="I81" s="1">
        <v>0</v>
      </c>
      <c r="J81" s="1">
        <v>0</v>
      </c>
      <c r="K81" s="5">
        <v>4421820</v>
      </c>
      <c r="L81" s="5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</row>
    <row r="82" spans="3:26">
      <c r="C82" t="s">
        <v>616</v>
      </c>
      <c r="D82" t="s">
        <v>1975</v>
      </c>
      <c r="E82" s="1">
        <v>210000</v>
      </c>
      <c r="F82" s="1">
        <v>0</v>
      </c>
      <c r="G82" s="1">
        <v>210000</v>
      </c>
      <c r="H82" s="1">
        <v>0</v>
      </c>
      <c r="I82" s="1">
        <v>0</v>
      </c>
      <c r="J82" s="1">
        <v>0</v>
      </c>
      <c r="K82" s="5">
        <v>210000</v>
      </c>
      <c r="L82" s="5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</row>
    <row r="83" spans="3:26">
      <c r="C83" t="s">
        <v>612</v>
      </c>
      <c r="D83" t="s">
        <v>1976</v>
      </c>
      <c r="E83" s="1">
        <v>2138470</v>
      </c>
      <c r="F83" s="1">
        <v>0</v>
      </c>
      <c r="G83" s="1">
        <v>2138470</v>
      </c>
      <c r="H83" s="1">
        <v>0</v>
      </c>
      <c r="I83" s="1">
        <v>0</v>
      </c>
      <c r="J83" s="1">
        <v>0</v>
      </c>
      <c r="K83" s="5">
        <v>2138470</v>
      </c>
      <c r="L83" s="5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</row>
    <row r="84" spans="3:26">
      <c r="C84" t="s">
        <v>621</v>
      </c>
      <c r="D84" t="s">
        <v>1977</v>
      </c>
      <c r="E84" s="1">
        <v>805279</v>
      </c>
      <c r="F84" s="1">
        <v>0</v>
      </c>
      <c r="G84" s="1">
        <v>1120879</v>
      </c>
      <c r="H84" s="1">
        <v>0</v>
      </c>
      <c r="I84" s="1">
        <v>0</v>
      </c>
      <c r="J84" s="1">
        <v>0</v>
      </c>
      <c r="K84" s="5">
        <v>1120879</v>
      </c>
      <c r="L84" s="5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315600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</row>
    <row r="85" spans="3:26">
      <c r="C85" t="s">
        <v>644</v>
      </c>
      <c r="D85" t="s">
        <v>1978</v>
      </c>
      <c r="E85" s="1">
        <v>25632</v>
      </c>
      <c r="F85" s="1">
        <v>0</v>
      </c>
      <c r="G85" s="1">
        <v>36000</v>
      </c>
      <c r="H85" s="1">
        <v>0</v>
      </c>
      <c r="I85" s="1">
        <v>0</v>
      </c>
      <c r="J85" s="1">
        <v>0</v>
      </c>
      <c r="K85" s="5">
        <v>36000</v>
      </c>
      <c r="L85" s="5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10368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</row>
    <row r="86" spans="3:26">
      <c r="C86" t="s">
        <v>653</v>
      </c>
      <c r="D86" t="s">
        <v>1979</v>
      </c>
      <c r="E86" s="1">
        <v>84000</v>
      </c>
      <c r="F86" s="1">
        <v>0</v>
      </c>
      <c r="G86" s="1">
        <v>84000</v>
      </c>
      <c r="H86" s="1">
        <v>0</v>
      </c>
      <c r="I86" s="1">
        <v>0</v>
      </c>
      <c r="J86" s="1">
        <v>0</v>
      </c>
      <c r="K86" s="5">
        <v>84000</v>
      </c>
      <c r="L86" s="5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</row>
    <row r="87" spans="3:26">
      <c r="C87" t="s">
        <v>642</v>
      </c>
      <c r="D87" t="s">
        <v>1980</v>
      </c>
      <c r="E87" s="1">
        <v>424561</v>
      </c>
      <c r="F87" s="1">
        <v>0</v>
      </c>
      <c r="G87" s="1">
        <v>424561</v>
      </c>
      <c r="H87" s="1">
        <v>0</v>
      </c>
      <c r="I87" s="1">
        <v>0</v>
      </c>
      <c r="J87" s="1">
        <v>0</v>
      </c>
      <c r="K87" s="5">
        <v>424561</v>
      </c>
      <c r="L87" s="5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</row>
    <row r="88" spans="3:26">
      <c r="C88" t="s">
        <v>627</v>
      </c>
      <c r="D88" t="s">
        <v>1982</v>
      </c>
      <c r="E88" s="1">
        <v>10500</v>
      </c>
      <c r="F88" s="1">
        <v>0</v>
      </c>
      <c r="G88" s="1">
        <v>10500</v>
      </c>
      <c r="H88" s="1">
        <v>0</v>
      </c>
      <c r="I88" s="1">
        <v>0</v>
      </c>
      <c r="J88" s="1">
        <v>0</v>
      </c>
      <c r="K88" s="5">
        <v>10500</v>
      </c>
      <c r="L88" s="5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</row>
    <row r="89" spans="3:26">
      <c r="C89" t="s">
        <v>1983</v>
      </c>
      <c r="D89" t="s">
        <v>1984</v>
      </c>
      <c r="E89" s="1">
        <v>74020</v>
      </c>
      <c r="F89" s="1">
        <v>0</v>
      </c>
      <c r="G89" s="1">
        <v>74020</v>
      </c>
      <c r="H89" s="1">
        <v>0</v>
      </c>
      <c r="I89" s="1">
        <v>0</v>
      </c>
      <c r="J89" s="1">
        <v>0</v>
      </c>
      <c r="K89" s="5">
        <v>74020</v>
      </c>
      <c r="L89" s="5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</row>
    <row r="90" spans="3:26">
      <c r="C90" t="s">
        <v>1985</v>
      </c>
      <c r="D90" t="s">
        <v>1986</v>
      </c>
      <c r="E90" s="1">
        <v>86444.62</v>
      </c>
      <c r="F90" s="1">
        <v>0</v>
      </c>
      <c r="G90" s="1">
        <v>86444.62</v>
      </c>
      <c r="H90" s="1">
        <v>0</v>
      </c>
      <c r="I90" s="1">
        <v>0</v>
      </c>
      <c r="J90" s="1">
        <v>0</v>
      </c>
      <c r="K90" s="5">
        <v>86444.62</v>
      </c>
      <c r="L90" s="5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</row>
    <row r="91" spans="3:26">
      <c r="C91" t="s">
        <v>1987</v>
      </c>
      <c r="D91" t="s">
        <v>1988</v>
      </c>
      <c r="E91" s="1">
        <v>3280</v>
      </c>
      <c r="F91" s="1">
        <v>0</v>
      </c>
      <c r="G91" s="1">
        <v>3280</v>
      </c>
      <c r="H91" s="1">
        <v>0</v>
      </c>
      <c r="I91" s="1">
        <v>0</v>
      </c>
      <c r="J91" s="1">
        <v>0</v>
      </c>
      <c r="K91" s="5">
        <v>3280</v>
      </c>
      <c r="L91" s="5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</row>
    <row r="92" spans="3:26">
      <c r="C92" t="s">
        <v>1989</v>
      </c>
      <c r="D92" t="s">
        <v>1990</v>
      </c>
      <c r="E92" s="1">
        <v>25600</v>
      </c>
      <c r="F92" s="1">
        <v>0</v>
      </c>
      <c r="G92" s="1">
        <v>25600</v>
      </c>
      <c r="H92" s="1">
        <v>0</v>
      </c>
      <c r="I92" s="1">
        <v>0</v>
      </c>
      <c r="J92" s="1">
        <v>0</v>
      </c>
      <c r="K92" s="5">
        <v>25600</v>
      </c>
      <c r="L92" s="5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</row>
    <row r="93" spans="3:26">
      <c r="C93" t="s">
        <v>1603</v>
      </c>
      <c r="D93" t="s">
        <v>1991</v>
      </c>
      <c r="E93" s="1">
        <v>35162</v>
      </c>
      <c r="F93" s="1">
        <v>0</v>
      </c>
      <c r="G93" s="1">
        <v>35162</v>
      </c>
      <c r="H93" s="1">
        <v>0</v>
      </c>
      <c r="I93" s="1">
        <v>0</v>
      </c>
      <c r="J93" s="1">
        <v>0</v>
      </c>
      <c r="K93" s="5">
        <v>35162</v>
      </c>
      <c r="L93" s="5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</row>
    <row r="94" spans="3:26">
      <c r="C94" t="s">
        <v>714</v>
      </c>
      <c r="D94" t="s">
        <v>1992</v>
      </c>
      <c r="E94" s="1">
        <v>323104</v>
      </c>
      <c r="F94" s="1">
        <v>0</v>
      </c>
      <c r="G94" s="1">
        <v>323104</v>
      </c>
      <c r="H94" s="1">
        <v>0</v>
      </c>
      <c r="I94" s="1">
        <v>0</v>
      </c>
      <c r="J94" s="1">
        <v>0</v>
      </c>
      <c r="K94" s="5">
        <v>261104</v>
      </c>
      <c r="L94" s="5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</row>
    <row r="95" spans="3:26">
      <c r="C95" t="s">
        <v>691</v>
      </c>
      <c r="D95" t="s">
        <v>1993</v>
      </c>
      <c r="E95" s="1">
        <v>1842545.62</v>
      </c>
      <c r="F95" s="1">
        <v>0</v>
      </c>
      <c r="G95" s="1">
        <v>1842545.62</v>
      </c>
      <c r="H95" s="1">
        <v>0</v>
      </c>
      <c r="I95" s="1">
        <v>0</v>
      </c>
      <c r="J95" s="1">
        <v>0</v>
      </c>
      <c r="K95" s="5">
        <v>2057545.62</v>
      </c>
      <c r="L95" s="5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</row>
    <row r="96" spans="3:26">
      <c r="C96" t="s">
        <v>694</v>
      </c>
      <c r="D96" t="s">
        <v>1994</v>
      </c>
      <c r="E96" s="1">
        <v>51000</v>
      </c>
      <c r="F96" s="1">
        <v>0</v>
      </c>
      <c r="G96" s="1">
        <v>51000</v>
      </c>
      <c r="H96" s="1">
        <v>0</v>
      </c>
      <c r="I96" s="1">
        <v>0</v>
      </c>
      <c r="J96" s="1">
        <v>0</v>
      </c>
      <c r="K96" s="5">
        <v>51000</v>
      </c>
      <c r="L96" s="5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</row>
    <row r="97" spans="3:26">
      <c r="C97" t="s">
        <v>1618</v>
      </c>
      <c r="D97" t="s">
        <v>1995</v>
      </c>
      <c r="E97" s="1">
        <v>162666.94</v>
      </c>
      <c r="F97" s="1">
        <v>0</v>
      </c>
      <c r="G97" s="1">
        <v>199391.94</v>
      </c>
      <c r="H97" s="1">
        <v>0</v>
      </c>
      <c r="I97" s="1">
        <v>0</v>
      </c>
      <c r="J97" s="1">
        <v>0</v>
      </c>
      <c r="K97" s="5">
        <v>199391.94</v>
      </c>
      <c r="L97" s="5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36725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</row>
    <row r="98" spans="3:26">
      <c r="C98" t="s">
        <v>721</v>
      </c>
      <c r="D98" t="s">
        <v>1996</v>
      </c>
      <c r="E98" s="1">
        <v>83795.960000000006</v>
      </c>
      <c r="F98" s="1">
        <v>0</v>
      </c>
      <c r="G98" s="1">
        <v>90461.87</v>
      </c>
      <c r="H98" s="1">
        <v>0</v>
      </c>
      <c r="I98" s="1">
        <v>0</v>
      </c>
      <c r="J98" s="1">
        <v>0</v>
      </c>
      <c r="K98" s="5">
        <v>90461.87</v>
      </c>
      <c r="L98" s="5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6665.91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</row>
    <row r="99" spans="3:26">
      <c r="C99" t="s">
        <v>725</v>
      </c>
      <c r="D99" t="s">
        <v>1997</v>
      </c>
      <c r="E99" s="1">
        <v>2311.1999999999998</v>
      </c>
      <c r="F99" s="1">
        <v>0</v>
      </c>
      <c r="G99" s="1">
        <v>2311.1999999999998</v>
      </c>
      <c r="H99" s="1">
        <v>0</v>
      </c>
      <c r="I99" s="1">
        <v>0</v>
      </c>
      <c r="J99" s="1">
        <v>0</v>
      </c>
      <c r="K99" s="5">
        <v>2311.1999999999998</v>
      </c>
      <c r="L99" s="5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</row>
    <row r="100" spans="3:26">
      <c r="C100" t="s">
        <v>726</v>
      </c>
      <c r="D100" t="s">
        <v>1998</v>
      </c>
      <c r="E100" s="1">
        <v>2180.77</v>
      </c>
      <c r="F100" s="1">
        <v>0</v>
      </c>
      <c r="G100" s="1">
        <v>2180.77</v>
      </c>
      <c r="H100" s="1">
        <v>0</v>
      </c>
      <c r="I100" s="1">
        <v>0</v>
      </c>
      <c r="J100" s="1">
        <v>0</v>
      </c>
      <c r="K100" s="5">
        <v>2180.77</v>
      </c>
      <c r="L100" s="5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</row>
    <row r="101" spans="3:26">
      <c r="C101" t="s">
        <v>728</v>
      </c>
      <c r="D101" t="s">
        <v>1999</v>
      </c>
      <c r="E101" s="1">
        <v>41730</v>
      </c>
      <c r="F101" s="1">
        <v>0</v>
      </c>
      <c r="G101" s="1">
        <v>41730</v>
      </c>
      <c r="H101" s="1">
        <v>0</v>
      </c>
      <c r="I101" s="1">
        <v>0</v>
      </c>
      <c r="J101" s="1">
        <v>0</v>
      </c>
      <c r="K101" s="5">
        <v>41730</v>
      </c>
      <c r="L101" s="5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</row>
    <row r="102" spans="3:26">
      <c r="C102" t="s">
        <v>730</v>
      </c>
      <c r="D102" t="s">
        <v>2000</v>
      </c>
      <c r="E102" s="1">
        <v>5033</v>
      </c>
      <c r="F102" s="1">
        <v>0</v>
      </c>
      <c r="G102" s="1">
        <v>5033</v>
      </c>
      <c r="H102" s="1">
        <v>0</v>
      </c>
      <c r="I102" s="1">
        <v>0</v>
      </c>
      <c r="J102" s="1">
        <v>0</v>
      </c>
      <c r="K102" s="5">
        <v>5033</v>
      </c>
      <c r="L102" s="5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</row>
    <row r="103" spans="3:26">
      <c r="C103" t="s">
        <v>1637</v>
      </c>
      <c r="D103" t="s">
        <v>2001</v>
      </c>
      <c r="E103" s="1">
        <v>3020.61</v>
      </c>
      <c r="F103" s="1">
        <v>0</v>
      </c>
      <c r="G103" s="1">
        <v>3020.61</v>
      </c>
      <c r="H103" s="1">
        <v>0</v>
      </c>
      <c r="I103" s="1">
        <v>0</v>
      </c>
      <c r="J103" s="1">
        <v>0</v>
      </c>
      <c r="K103" s="5">
        <v>3020.61</v>
      </c>
      <c r="L103" s="5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</row>
    <row r="104" spans="3:26">
      <c r="C104" t="s">
        <v>704</v>
      </c>
      <c r="D104" t="s">
        <v>2002</v>
      </c>
      <c r="E104" s="1">
        <v>8500</v>
      </c>
      <c r="F104" s="1">
        <v>0</v>
      </c>
      <c r="G104" s="1">
        <v>8500</v>
      </c>
      <c r="H104" s="1">
        <v>0</v>
      </c>
      <c r="I104" s="1">
        <v>0</v>
      </c>
      <c r="J104" s="1">
        <v>0</v>
      </c>
      <c r="K104" s="5">
        <v>8500</v>
      </c>
      <c r="L104" s="5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</row>
    <row r="105" spans="3:26">
      <c r="C105" t="s">
        <v>1639</v>
      </c>
      <c r="D105" t="s">
        <v>2041</v>
      </c>
      <c r="E105" s="1">
        <v>2800</v>
      </c>
      <c r="F105" s="1">
        <v>0</v>
      </c>
      <c r="G105" s="1">
        <v>2800</v>
      </c>
      <c r="H105" s="1">
        <v>0</v>
      </c>
      <c r="I105" s="1">
        <v>0</v>
      </c>
      <c r="J105" s="1">
        <v>0</v>
      </c>
      <c r="K105" s="5">
        <v>2800</v>
      </c>
      <c r="L105" s="5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</row>
    <row r="106" spans="3:26">
      <c r="C106" t="s">
        <v>2003</v>
      </c>
      <c r="D106" t="s">
        <v>2004</v>
      </c>
      <c r="E106" s="1">
        <v>62100</v>
      </c>
      <c r="F106" s="1">
        <v>0</v>
      </c>
      <c r="G106" s="1">
        <v>62100</v>
      </c>
      <c r="H106" s="1">
        <v>0</v>
      </c>
      <c r="I106" s="1">
        <v>0</v>
      </c>
      <c r="J106" s="1">
        <v>0</v>
      </c>
      <c r="K106" s="5">
        <v>62100</v>
      </c>
      <c r="L106" s="5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</row>
    <row r="107" spans="3:26">
      <c r="C107" t="s">
        <v>706</v>
      </c>
      <c r="D107" t="s">
        <v>2005</v>
      </c>
      <c r="E107" s="1">
        <v>7100</v>
      </c>
      <c r="F107" s="1">
        <v>0</v>
      </c>
      <c r="G107" s="1">
        <v>7700</v>
      </c>
      <c r="H107" s="1">
        <v>0</v>
      </c>
      <c r="I107" s="1">
        <v>0</v>
      </c>
      <c r="J107" s="1">
        <v>0</v>
      </c>
      <c r="K107" s="5">
        <v>7700</v>
      </c>
      <c r="L107" s="5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600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</row>
    <row r="108" spans="3:26">
      <c r="C108" t="s">
        <v>1649</v>
      </c>
      <c r="D108" t="s">
        <v>2006</v>
      </c>
      <c r="E108" s="1">
        <v>121352</v>
      </c>
      <c r="F108" s="1">
        <v>0</v>
      </c>
      <c r="G108" s="1">
        <v>121352</v>
      </c>
      <c r="H108" s="1">
        <v>0</v>
      </c>
      <c r="I108" s="1">
        <v>0</v>
      </c>
      <c r="J108" s="1">
        <v>0</v>
      </c>
      <c r="K108" s="5">
        <v>121352</v>
      </c>
      <c r="L108" s="5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</row>
    <row r="109" spans="3:26">
      <c r="C109" t="s">
        <v>679</v>
      </c>
      <c r="D109" t="s">
        <v>2007</v>
      </c>
      <c r="E109" s="1">
        <v>24840</v>
      </c>
      <c r="F109" s="1">
        <v>0</v>
      </c>
      <c r="G109" s="1">
        <v>24840</v>
      </c>
      <c r="H109" s="1">
        <v>0</v>
      </c>
      <c r="I109" s="1">
        <v>0</v>
      </c>
      <c r="J109" s="1">
        <v>0</v>
      </c>
      <c r="K109" s="5">
        <v>24840</v>
      </c>
      <c r="L109" s="5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</row>
    <row r="110" spans="3:26">
      <c r="C110" t="s">
        <v>622</v>
      </c>
      <c r="D110" t="s">
        <v>2008</v>
      </c>
      <c r="E110" s="1">
        <v>60198</v>
      </c>
      <c r="F110" s="1">
        <v>0</v>
      </c>
      <c r="G110" s="1">
        <v>70888</v>
      </c>
      <c r="H110" s="1">
        <v>0</v>
      </c>
      <c r="I110" s="1">
        <v>0</v>
      </c>
      <c r="J110" s="1">
        <v>0</v>
      </c>
      <c r="K110" s="5">
        <v>70888</v>
      </c>
      <c r="L110" s="5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10690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</row>
    <row r="111" spans="3:26">
      <c r="C111" t="s">
        <v>681</v>
      </c>
      <c r="D111" t="s">
        <v>2042</v>
      </c>
      <c r="E111" s="1">
        <v>22400</v>
      </c>
      <c r="F111" s="1">
        <v>0</v>
      </c>
      <c r="G111" s="1">
        <v>22400</v>
      </c>
      <c r="H111" s="1">
        <v>0</v>
      </c>
      <c r="I111" s="1">
        <v>0</v>
      </c>
      <c r="J111" s="1">
        <v>0</v>
      </c>
      <c r="K111" s="5">
        <v>22400</v>
      </c>
      <c r="L111" s="5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</row>
    <row r="112" spans="3:26">
      <c r="C112" t="s">
        <v>1653</v>
      </c>
      <c r="D112" t="s">
        <v>2009</v>
      </c>
      <c r="E112" s="1">
        <v>166923.97</v>
      </c>
      <c r="F112" s="1">
        <v>0</v>
      </c>
      <c r="G112" s="1">
        <v>166923.97</v>
      </c>
      <c r="H112" s="1">
        <v>0</v>
      </c>
      <c r="I112" s="1">
        <v>0</v>
      </c>
      <c r="J112" s="1">
        <v>0</v>
      </c>
      <c r="K112" s="5">
        <v>166923.97</v>
      </c>
      <c r="L112" s="5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</row>
    <row r="113" spans="3:26">
      <c r="C113" t="s">
        <v>1655</v>
      </c>
      <c r="D113" t="s">
        <v>2010</v>
      </c>
      <c r="E113" s="1">
        <v>174749.12</v>
      </c>
      <c r="F113" s="1">
        <v>0</v>
      </c>
      <c r="G113" s="1">
        <v>289522.59000000003</v>
      </c>
      <c r="H113" s="1">
        <v>0</v>
      </c>
      <c r="I113" s="1">
        <v>0</v>
      </c>
      <c r="J113" s="1">
        <v>0</v>
      </c>
      <c r="K113" s="5">
        <v>289522.59000000003</v>
      </c>
      <c r="L113" s="5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114773.47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</row>
    <row r="114" spans="3:26">
      <c r="C114" t="s">
        <v>1659</v>
      </c>
      <c r="D114" t="s">
        <v>2011</v>
      </c>
      <c r="E114" s="1">
        <v>185100.16</v>
      </c>
      <c r="F114" s="1">
        <v>0</v>
      </c>
      <c r="G114" s="1">
        <v>215250.16</v>
      </c>
      <c r="H114" s="1">
        <v>0</v>
      </c>
      <c r="I114" s="1">
        <v>0</v>
      </c>
      <c r="J114" s="1">
        <v>0</v>
      </c>
      <c r="K114" s="5">
        <v>215250.16</v>
      </c>
      <c r="L114" s="5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30150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</row>
    <row r="115" spans="3:26">
      <c r="C115" t="s">
        <v>1667</v>
      </c>
      <c r="D115" t="s">
        <v>2012</v>
      </c>
      <c r="E115" s="1">
        <v>32966.67</v>
      </c>
      <c r="F115" s="1">
        <v>0</v>
      </c>
      <c r="G115" s="1">
        <v>32966.67</v>
      </c>
      <c r="H115" s="1">
        <v>0</v>
      </c>
      <c r="I115" s="1">
        <v>0</v>
      </c>
      <c r="J115" s="1">
        <v>0</v>
      </c>
      <c r="K115" s="5">
        <v>32966.67</v>
      </c>
      <c r="L115" s="5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</row>
    <row r="116" spans="3:26">
      <c r="C116" t="s">
        <v>1671</v>
      </c>
      <c r="D116" t="s">
        <v>2013</v>
      </c>
      <c r="E116" s="1">
        <v>15589.23</v>
      </c>
      <c r="F116" s="1">
        <v>0</v>
      </c>
      <c r="G116" s="1">
        <v>15589.23</v>
      </c>
      <c r="H116" s="1">
        <v>0</v>
      </c>
      <c r="I116" s="1">
        <v>0</v>
      </c>
      <c r="J116" s="1">
        <v>0</v>
      </c>
      <c r="K116" s="5">
        <v>15589.23</v>
      </c>
      <c r="L116" s="5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</row>
    <row r="117" spans="3:26">
      <c r="C117" t="s">
        <v>1675</v>
      </c>
      <c r="D117" t="s">
        <v>2014</v>
      </c>
      <c r="E117" s="1">
        <v>199946.03</v>
      </c>
      <c r="F117" s="1">
        <v>0</v>
      </c>
      <c r="G117" s="1">
        <v>199946.03</v>
      </c>
      <c r="H117" s="1">
        <v>0</v>
      </c>
      <c r="I117" s="1">
        <v>0</v>
      </c>
      <c r="J117" s="1">
        <v>0</v>
      </c>
      <c r="K117" s="5">
        <v>199946.03</v>
      </c>
      <c r="L117" s="5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</row>
    <row r="118" spans="3:26">
      <c r="C118" t="s">
        <v>1679</v>
      </c>
      <c r="D118" t="s">
        <v>2015</v>
      </c>
      <c r="E118" s="1">
        <v>8500</v>
      </c>
      <c r="F118" s="1">
        <v>0</v>
      </c>
      <c r="G118" s="1">
        <v>8500</v>
      </c>
      <c r="H118" s="1">
        <v>0</v>
      </c>
      <c r="I118" s="1">
        <v>0</v>
      </c>
      <c r="J118" s="1">
        <v>0</v>
      </c>
      <c r="K118" s="5">
        <v>8500</v>
      </c>
      <c r="L118" s="5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</row>
    <row r="119" spans="3:26">
      <c r="C119" t="s">
        <v>1685</v>
      </c>
      <c r="D119" t="s">
        <v>2016</v>
      </c>
      <c r="E119" s="1">
        <v>442.01</v>
      </c>
      <c r="F119" s="1">
        <v>0</v>
      </c>
      <c r="G119" s="1">
        <v>442.01</v>
      </c>
      <c r="H119" s="1">
        <v>0</v>
      </c>
      <c r="I119" s="1">
        <v>0</v>
      </c>
      <c r="J119" s="1">
        <v>0</v>
      </c>
      <c r="K119" s="5">
        <v>442.01</v>
      </c>
      <c r="L119" s="5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</row>
    <row r="120" spans="3:26">
      <c r="C120" t="s">
        <v>1687</v>
      </c>
      <c r="D120" t="s">
        <v>2017</v>
      </c>
      <c r="E120" s="1">
        <v>0</v>
      </c>
      <c r="F120" s="1">
        <v>0</v>
      </c>
      <c r="G120" s="1">
        <v>9000</v>
      </c>
      <c r="H120" s="1">
        <v>0</v>
      </c>
      <c r="I120" s="1">
        <v>0</v>
      </c>
      <c r="J120" s="1">
        <v>0</v>
      </c>
      <c r="K120" s="5">
        <v>9000</v>
      </c>
      <c r="L120" s="5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9000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</row>
    <row r="121" spans="3:26">
      <c r="C121" t="s">
        <v>1697</v>
      </c>
      <c r="D121" t="s">
        <v>2018</v>
      </c>
      <c r="E121" s="1">
        <v>1643.84</v>
      </c>
      <c r="F121" s="1">
        <v>0</v>
      </c>
      <c r="G121" s="1">
        <v>1643.84</v>
      </c>
      <c r="H121" s="1">
        <v>0</v>
      </c>
      <c r="I121" s="1">
        <v>0</v>
      </c>
      <c r="J121" s="1">
        <v>0</v>
      </c>
      <c r="K121" s="5">
        <v>1643.84</v>
      </c>
      <c r="L121" s="5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</row>
    <row r="122" spans="3:26">
      <c r="C122" t="s">
        <v>1703</v>
      </c>
      <c r="D122" t="s">
        <v>2019</v>
      </c>
      <c r="E122" s="1">
        <v>6106077.21</v>
      </c>
      <c r="F122" s="1">
        <v>0</v>
      </c>
      <c r="G122" s="1">
        <v>6106077.21</v>
      </c>
      <c r="H122" s="1">
        <v>0</v>
      </c>
      <c r="I122" s="1">
        <v>0</v>
      </c>
      <c r="J122" s="1">
        <v>0</v>
      </c>
      <c r="K122" s="5">
        <v>6043714.2000000002</v>
      </c>
      <c r="L122" s="5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3:26">
      <c r="C123" t="s">
        <v>1711</v>
      </c>
      <c r="D123" t="s">
        <v>2020</v>
      </c>
      <c r="E123" s="1">
        <v>1591528.8</v>
      </c>
      <c r="F123" s="1">
        <v>0</v>
      </c>
      <c r="G123" s="1">
        <v>1591528.8</v>
      </c>
      <c r="H123" s="1">
        <v>0</v>
      </c>
      <c r="I123" s="1">
        <v>0</v>
      </c>
      <c r="J123" s="1">
        <v>0</v>
      </c>
      <c r="K123" s="5">
        <v>1591528.8</v>
      </c>
      <c r="L123" s="5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</row>
    <row r="124" spans="3:26">
      <c r="C124" t="s">
        <v>739</v>
      </c>
      <c r="D124" t="s">
        <v>2021</v>
      </c>
      <c r="E124" s="1">
        <v>1702856.94</v>
      </c>
      <c r="F124" s="1">
        <v>0</v>
      </c>
      <c r="G124" s="1">
        <v>1702856.94</v>
      </c>
      <c r="H124" s="1">
        <v>0</v>
      </c>
      <c r="I124" s="1">
        <v>0</v>
      </c>
      <c r="J124" s="1">
        <v>0</v>
      </c>
      <c r="K124" s="5">
        <v>1702856.94</v>
      </c>
      <c r="L124" s="5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</row>
    <row r="125" spans="3:26">
      <c r="C125" t="s">
        <v>757</v>
      </c>
      <c r="D125" t="s">
        <v>2023</v>
      </c>
      <c r="E125" s="1">
        <v>101493</v>
      </c>
      <c r="F125" s="1">
        <v>0</v>
      </c>
      <c r="G125" s="1">
        <v>101493</v>
      </c>
      <c r="H125" s="1">
        <v>0</v>
      </c>
      <c r="I125" s="1">
        <v>0</v>
      </c>
      <c r="J125" s="1">
        <v>0</v>
      </c>
      <c r="K125" s="5">
        <v>101493</v>
      </c>
      <c r="L125" s="5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</row>
    <row r="126" spans="3:26">
      <c r="C126" t="s">
        <v>759</v>
      </c>
      <c r="D126" t="s">
        <v>2024</v>
      </c>
      <c r="E126" s="1">
        <v>9067900</v>
      </c>
      <c r="F126" s="1">
        <v>0</v>
      </c>
      <c r="G126" s="1">
        <v>9067900</v>
      </c>
      <c r="H126" s="1">
        <v>0</v>
      </c>
      <c r="I126" s="1">
        <v>0</v>
      </c>
      <c r="J126" s="1">
        <v>0</v>
      </c>
      <c r="K126" s="5">
        <v>9067900</v>
      </c>
      <c r="L126" s="5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</row>
    <row r="127" spans="3:26">
      <c r="C127" t="s">
        <v>761</v>
      </c>
      <c r="D127" t="s">
        <v>2025</v>
      </c>
      <c r="E127" s="1">
        <v>0</v>
      </c>
      <c r="F127" s="1">
        <v>0</v>
      </c>
      <c r="G127" s="1">
        <v>65911.88</v>
      </c>
      <c r="H127" s="1">
        <v>0</v>
      </c>
      <c r="I127" s="1">
        <v>0</v>
      </c>
      <c r="J127" s="1">
        <v>0</v>
      </c>
      <c r="K127" s="5">
        <v>65911.88</v>
      </c>
      <c r="L127" s="5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65911.88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3:26">
      <c r="C128" t="s">
        <v>1726</v>
      </c>
      <c r="D128" t="s">
        <v>2043</v>
      </c>
      <c r="E128" s="1">
        <v>75808</v>
      </c>
      <c r="F128" s="1">
        <v>0</v>
      </c>
      <c r="G128" s="1">
        <v>75808</v>
      </c>
      <c r="H128" s="1">
        <v>0</v>
      </c>
      <c r="I128" s="1">
        <v>0</v>
      </c>
      <c r="J128" s="1">
        <v>0</v>
      </c>
      <c r="K128" s="5">
        <v>75808</v>
      </c>
      <c r="L128" s="5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</row>
    <row r="129" spans="3:26">
      <c r="C129" t="s">
        <v>2027</v>
      </c>
      <c r="D129" t="s">
        <v>2028</v>
      </c>
      <c r="E129" s="1">
        <v>546096.79</v>
      </c>
      <c r="F129" s="1">
        <v>0</v>
      </c>
      <c r="G129" s="1">
        <v>546096.79</v>
      </c>
      <c r="H129" s="1">
        <v>0</v>
      </c>
      <c r="I129" s="1">
        <v>0</v>
      </c>
      <c r="J129" s="1">
        <v>546096.79</v>
      </c>
      <c r="K129" s="5">
        <v>0</v>
      </c>
      <c r="L129" s="5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3:26">
      <c r="C130" t="s">
        <v>1739</v>
      </c>
      <c r="D130" t="s">
        <v>2029</v>
      </c>
      <c r="E130" s="1">
        <v>117504</v>
      </c>
      <c r="F130" s="1">
        <v>0</v>
      </c>
      <c r="G130" s="1">
        <v>117504</v>
      </c>
      <c r="H130" s="1">
        <v>0</v>
      </c>
      <c r="I130" s="1">
        <v>0</v>
      </c>
      <c r="J130" s="1">
        <v>0</v>
      </c>
      <c r="K130" s="5">
        <v>119851</v>
      </c>
      <c r="L130" s="5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7" tint="0.79998168889431442"/>
  </sheetPr>
  <dimension ref="A1:M55"/>
  <sheetViews>
    <sheetView tabSelected="1" zoomScale="110" zoomScaleNormal="110" workbookViewId="0">
      <selection activeCell="O26" sqref="O26"/>
    </sheetView>
  </sheetViews>
  <sheetFormatPr defaultColWidth="9" defaultRowHeight="19.5"/>
  <cols>
    <col min="1" max="1" width="4.5" style="155" customWidth="1"/>
    <col min="2" max="2" width="3.75" style="155" customWidth="1"/>
    <col min="3" max="3" width="9" style="155"/>
    <col min="4" max="4" width="8.125" style="155" customWidth="1"/>
    <col min="5" max="5" width="9" style="155"/>
    <col min="6" max="6" width="10.75" style="155" customWidth="1"/>
    <col min="7" max="7" width="4.625" style="155" customWidth="1"/>
    <col min="8" max="8" width="2.375" style="155" customWidth="1"/>
    <col min="9" max="9" width="16.5" style="155" customWidth="1"/>
    <col min="10" max="10" width="2.25" style="155" customWidth="1"/>
    <col min="11" max="11" width="16.5" style="155" customWidth="1"/>
    <col min="12" max="13" width="9" style="155" customWidth="1"/>
    <col min="14" max="16384" width="9" style="155"/>
  </cols>
  <sheetData>
    <row r="1" spans="1:13">
      <c r="A1" s="484" t="s">
        <v>2074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</row>
    <row r="2" spans="1:13">
      <c r="A2" s="484" t="s">
        <v>0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</row>
    <row r="3" spans="1:13">
      <c r="A3" s="484" t="s">
        <v>1762</v>
      </c>
      <c r="B3" s="484"/>
      <c r="C3" s="484"/>
      <c r="D3" s="484"/>
      <c r="E3" s="484"/>
      <c r="F3" s="484"/>
      <c r="G3" s="484"/>
      <c r="H3" s="484"/>
      <c r="I3" s="484"/>
      <c r="J3" s="484"/>
      <c r="K3" s="484"/>
    </row>
    <row r="4" spans="1:13">
      <c r="A4" s="154"/>
      <c r="B4" s="154"/>
      <c r="C4" s="154"/>
      <c r="D4" s="154"/>
      <c r="E4" s="154"/>
      <c r="F4" s="154"/>
      <c r="G4" s="154"/>
      <c r="H4" s="154"/>
      <c r="I4" s="156"/>
      <c r="J4" s="156"/>
      <c r="K4" s="154" t="s">
        <v>973</v>
      </c>
      <c r="L4" s="154"/>
    </row>
    <row r="5" spans="1:13">
      <c r="A5" s="156" t="s">
        <v>974</v>
      </c>
      <c r="B5" s="156"/>
      <c r="C5" s="156"/>
      <c r="D5" s="156"/>
      <c r="E5" s="156"/>
      <c r="F5" s="156"/>
      <c r="G5" s="154" t="s">
        <v>975</v>
      </c>
      <c r="H5" s="154"/>
      <c r="I5" s="154" t="s">
        <v>1763</v>
      </c>
      <c r="J5" s="154"/>
      <c r="K5" s="154" t="s">
        <v>1773</v>
      </c>
      <c r="L5" s="157"/>
      <c r="M5" s="156" t="s">
        <v>1800</v>
      </c>
    </row>
    <row r="6" spans="1:13">
      <c r="B6" s="156" t="s">
        <v>976</v>
      </c>
      <c r="C6" s="156"/>
      <c r="D6" s="156"/>
      <c r="E6" s="156"/>
      <c r="F6" s="156"/>
      <c r="L6" s="157"/>
      <c r="M6" s="155" t="s">
        <v>1801</v>
      </c>
    </row>
    <row r="7" spans="1:13">
      <c r="C7" s="158" t="s">
        <v>935</v>
      </c>
      <c r="D7" s="158"/>
      <c r="E7" s="158"/>
      <c r="F7" s="158"/>
      <c r="G7" s="159">
        <v>4</v>
      </c>
      <c r="H7" s="158"/>
      <c r="I7" s="160">
        <f>หมายเหตุ!F12</f>
        <v>91213243.350000009</v>
      </c>
      <c r="J7" s="160">
        <f>หมายเหตุ!G12</f>
        <v>0</v>
      </c>
      <c r="K7" s="160">
        <f>หมายเหตุ!H12</f>
        <v>78643894.269999996</v>
      </c>
      <c r="L7" s="157"/>
      <c r="M7" s="155" t="str">
        <f>IF(I7&gt;0,"แสดง",IF(K7&gt;0,"แสดง","  "))</f>
        <v>แสดง</v>
      </c>
    </row>
    <row r="8" spans="1:13" hidden="1">
      <c r="C8" s="158" t="s">
        <v>1053</v>
      </c>
      <c r="D8" s="158"/>
      <c r="E8" s="158"/>
      <c r="F8" s="158"/>
      <c r="G8" s="159">
        <v>5</v>
      </c>
      <c r="H8" s="158"/>
      <c r="I8" s="160">
        <f>หมายเหตุ!F38</f>
        <v>0</v>
      </c>
      <c r="J8" s="160">
        <f>หมายเหตุ!G38</f>
        <v>0</v>
      </c>
      <c r="K8" s="160">
        <f>หมายเหตุ!H38</f>
        <v>0</v>
      </c>
      <c r="L8" s="157"/>
      <c r="M8" s="155" t="str">
        <f t="shared" ref="M8:M25" si="0">IF(I8&gt;0,"แสดง",IF(K8&gt;0,"แสดง","  "))</f>
        <v xml:space="preserve">  </v>
      </c>
    </row>
    <row r="9" spans="1:13">
      <c r="C9" s="155" t="s">
        <v>1054</v>
      </c>
      <c r="G9" s="161">
        <v>5</v>
      </c>
      <c r="I9" s="162">
        <f>หมายเหตุ!F61</f>
        <v>49578.8</v>
      </c>
      <c r="J9" s="162">
        <f>หมายเหตุ!G61</f>
        <v>0</v>
      </c>
      <c r="K9" s="162">
        <f>หมายเหตุ!H61</f>
        <v>0</v>
      </c>
      <c r="L9" s="157"/>
      <c r="M9" s="155" t="str">
        <f t="shared" si="0"/>
        <v>แสดง</v>
      </c>
    </row>
    <row r="10" spans="1:13">
      <c r="C10" s="155" t="s">
        <v>1055</v>
      </c>
      <c r="G10" s="161">
        <v>6</v>
      </c>
      <c r="I10" s="162">
        <f>หมายเหตุ!F83</f>
        <v>69063.09</v>
      </c>
      <c r="J10" s="162">
        <f>หมายเหตุ!G83</f>
        <v>0</v>
      </c>
      <c r="K10" s="162">
        <f>หมายเหตุ!H83</f>
        <v>59498.69</v>
      </c>
      <c r="L10" s="157"/>
      <c r="M10" s="155" t="str">
        <f t="shared" si="0"/>
        <v>แสดง</v>
      </c>
    </row>
    <row r="11" spans="1:13">
      <c r="C11" s="155" t="s">
        <v>1056</v>
      </c>
      <c r="G11" s="161">
        <v>7</v>
      </c>
      <c r="I11" s="162">
        <f>หมายเหตุ!F98</f>
        <v>20000</v>
      </c>
      <c r="J11" s="162">
        <f>หมายเหตุ!G98</f>
        <v>0</v>
      </c>
      <c r="K11" s="162">
        <f>หมายเหตุ!H98</f>
        <v>20000</v>
      </c>
      <c r="L11" s="157"/>
      <c r="M11" s="155" t="str">
        <f t="shared" si="0"/>
        <v>แสดง</v>
      </c>
    </row>
    <row r="12" spans="1:13" hidden="1">
      <c r="C12" s="158" t="s">
        <v>942</v>
      </c>
      <c r="D12" s="158"/>
      <c r="E12" s="158"/>
      <c r="F12" s="158"/>
      <c r="G12" s="161">
        <v>9</v>
      </c>
      <c r="I12" s="160">
        <f>หมายเหตุ!F112</f>
        <v>0</v>
      </c>
      <c r="J12" s="160">
        <f>หมายเหตุ!G112</f>
        <v>0</v>
      </c>
      <c r="K12" s="160">
        <f>หมายเหตุ!H112</f>
        <v>0</v>
      </c>
      <c r="L12" s="157"/>
      <c r="M12" s="155" t="str">
        <f t="shared" si="0"/>
        <v xml:space="preserve">  </v>
      </c>
    </row>
    <row r="13" spans="1:13" hidden="1">
      <c r="C13" s="155" t="s">
        <v>1058</v>
      </c>
      <c r="G13" s="161">
        <v>10</v>
      </c>
      <c r="I13" s="162">
        <f>หมายเหตุ!F125</f>
        <v>0</v>
      </c>
      <c r="J13" s="162">
        <f>หมายเหตุ!G125</f>
        <v>0</v>
      </c>
      <c r="K13" s="162">
        <f>หมายเหตุ!H125</f>
        <v>0</v>
      </c>
      <c r="L13" s="157"/>
      <c r="M13" s="155" t="str">
        <f t="shared" si="0"/>
        <v xml:space="preserve">  </v>
      </c>
    </row>
    <row r="14" spans="1:13" hidden="1">
      <c r="C14" s="155" t="s">
        <v>1057</v>
      </c>
      <c r="G14" s="161">
        <v>11</v>
      </c>
      <c r="I14" s="162">
        <f>หมายเหตุ!F132</f>
        <v>0</v>
      </c>
      <c r="J14" s="162">
        <f>หมายเหตุ!G132</f>
        <v>0</v>
      </c>
      <c r="K14" s="162">
        <f>หมายเหตุ!H132</f>
        <v>0</v>
      </c>
      <c r="L14" s="157"/>
      <c r="M14" s="155" t="str">
        <f t="shared" si="0"/>
        <v xml:space="preserve">  </v>
      </c>
    </row>
    <row r="15" spans="1:13">
      <c r="C15" s="155" t="s">
        <v>69</v>
      </c>
      <c r="G15" s="161">
        <v>8</v>
      </c>
      <c r="I15" s="163">
        <f>หมายเหตุ!F144</f>
        <v>7426</v>
      </c>
      <c r="J15" s="162">
        <f>หมายเหตุ!G133</f>
        <v>0</v>
      </c>
      <c r="K15" s="163">
        <f>หมายเหตุ!H144</f>
        <v>7847.56</v>
      </c>
      <c r="L15" s="157"/>
      <c r="M15" s="155" t="str">
        <f t="shared" si="0"/>
        <v>แสดง</v>
      </c>
    </row>
    <row r="16" spans="1:13">
      <c r="C16" s="156" t="s">
        <v>1173</v>
      </c>
      <c r="D16" s="156"/>
      <c r="E16" s="156"/>
      <c r="F16" s="156"/>
      <c r="G16" s="154"/>
      <c r="I16" s="164">
        <f>SUM(I7:I15)</f>
        <v>91359311.24000001</v>
      </c>
      <c r="J16" s="162">
        <f>หมายเหตุ!G134</f>
        <v>0</v>
      </c>
      <c r="K16" s="164">
        <f t="shared" ref="K16" si="1">SUM(K7:K15)</f>
        <v>78731240.519999996</v>
      </c>
      <c r="L16" s="157"/>
      <c r="M16" s="155" t="str">
        <f t="shared" si="0"/>
        <v>แสดง</v>
      </c>
    </row>
    <row r="17" spans="1:13">
      <c r="B17" s="156" t="s">
        <v>977</v>
      </c>
      <c r="C17" s="156"/>
      <c r="D17" s="156"/>
      <c r="E17" s="156"/>
      <c r="F17" s="156"/>
      <c r="J17" s="165"/>
      <c r="L17" s="157"/>
      <c r="M17" s="155" t="s">
        <v>1801</v>
      </c>
    </row>
    <row r="18" spans="1:13">
      <c r="C18" s="155" t="s">
        <v>1059</v>
      </c>
      <c r="G18" s="161">
        <v>9</v>
      </c>
      <c r="I18" s="165">
        <f>หมายเหตุ!F154</f>
        <v>0</v>
      </c>
      <c r="J18" s="161"/>
      <c r="K18" s="165">
        <f>หมายเหตุ!H154</f>
        <v>20000</v>
      </c>
      <c r="L18" s="157"/>
      <c r="M18" s="155" t="str">
        <f t="shared" si="0"/>
        <v>แสดง</v>
      </c>
    </row>
    <row r="19" spans="1:13" hidden="1">
      <c r="C19" s="155" t="s">
        <v>941</v>
      </c>
      <c r="G19" s="161">
        <v>14</v>
      </c>
      <c r="I19" s="165">
        <f>หมายเหตุ!F167</f>
        <v>0</v>
      </c>
      <c r="J19" s="161"/>
      <c r="K19" s="165">
        <f>หมายเหตุ!H167</f>
        <v>0</v>
      </c>
      <c r="L19" s="157"/>
      <c r="M19" s="155" t="str">
        <f t="shared" si="0"/>
        <v xml:space="preserve">  </v>
      </c>
    </row>
    <row r="20" spans="1:13">
      <c r="C20" s="158" t="s">
        <v>946</v>
      </c>
      <c r="D20" s="158"/>
      <c r="E20" s="158"/>
      <c r="F20" s="158"/>
      <c r="G20" s="159">
        <v>10</v>
      </c>
      <c r="H20" s="158"/>
      <c r="I20" s="166">
        <f>หมายเหตุ!F247</f>
        <v>9533742.3699999992</v>
      </c>
      <c r="J20" s="161"/>
      <c r="K20" s="166">
        <f>หมายเหตุ!H247</f>
        <v>10372097.91</v>
      </c>
      <c r="L20" s="167"/>
      <c r="M20" s="155" t="str">
        <f t="shared" si="0"/>
        <v>แสดง</v>
      </c>
    </row>
    <row r="21" spans="1:13">
      <c r="C21" s="155" t="s">
        <v>938</v>
      </c>
      <c r="G21" s="161">
        <v>11</v>
      </c>
      <c r="I21" s="165">
        <f>หมายเหตุ!F270</f>
        <v>63897262.280000001</v>
      </c>
      <c r="J21" s="161"/>
      <c r="K21" s="165">
        <f>หมายเหตุ!H270</f>
        <v>55051245.989999995</v>
      </c>
      <c r="L21" s="157"/>
      <c r="M21" s="155" t="str">
        <f t="shared" si="0"/>
        <v>แสดง</v>
      </c>
    </row>
    <row r="22" spans="1:13" hidden="1">
      <c r="C22" s="158" t="s">
        <v>939</v>
      </c>
      <c r="D22" s="158"/>
      <c r="E22" s="158"/>
      <c r="F22" s="158"/>
      <c r="G22" s="159">
        <v>17</v>
      </c>
      <c r="H22" s="158"/>
      <c r="I22" s="166">
        <f>หมายเหตุ!F291</f>
        <v>0</v>
      </c>
      <c r="J22" s="161"/>
      <c r="K22" s="166">
        <f>หมายเหตุ!H291</f>
        <v>0</v>
      </c>
      <c r="L22" s="157"/>
      <c r="M22" s="155" t="str">
        <f t="shared" si="0"/>
        <v xml:space="preserve">  </v>
      </c>
    </row>
    <row r="23" spans="1:13" ht="26.45" hidden="1" customHeight="1">
      <c r="C23" s="158" t="s">
        <v>978</v>
      </c>
      <c r="D23" s="158"/>
      <c r="E23" s="158"/>
      <c r="F23" s="158"/>
      <c r="G23" s="159">
        <v>18</v>
      </c>
      <c r="H23" s="158"/>
      <c r="I23" s="166">
        <f>หมายเหตุ!C297+หมายเหตุ!C299</f>
        <v>0</v>
      </c>
      <c r="J23" s="161"/>
      <c r="K23" s="166">
        <f>หมายเหตุ!D297+หมายเหตุ!D299</f>
        <v>0</v>
      </c>
      <c r="L23" s="167"/>
      <c r="M23" s="155" t="str">
        <f t="shared" si="0"/>
        <v xml:space="preserve">  </v>
      </c>
    </row>
    <row r="24" spans="1:13" hidden="1">
      <c r="C24" s="155" t="s">
        <v>138</v>
      </c>
      <c r="G24" s="161">
        <v>19</v>
      </c>
      <c r="I24" s="168">
        <f>หมายเหตุ!F313</f>
        <v>0</v>
      </c>
      <c r="J24" s="161"/>
      <c r="K24" s="168">
        <f>หมายเหตุ!H313</f>
        <v>0</v>
      </c>
      <c r="L24" s="157"/>
      <c r="M24" s="155" t="str">
        <f t="shared" si="0"/>
        <v xml:space="preserve">  </v>
      </c>
    </row>
    <row r="25" spans="1:13">
      <c r="C25" s="156" t="s">
        <v>1174</v>
      </c>
      <c r="D25" s="156"/>
      <c r="E25" s="156"/>
      <c r="F25" s="156"/>
      <c r="G25" s="154"/>
      <c r="I25" s="169">
        <f>SUM(I18:I24)</f>
        <v>73431004.650000006</v>
      </c>
      <c r="J25" s="162"/>
      <c r="K25" s="169">
        <f>SUM(K18:K24)</f>
        <v>65443343.899999991</v>
      </c>
      <c r="L25" s="157"/>
      <c r="M25" s="155" t="str">
        <f t="shared" si="0"/>
        <v>แสดง</v>
      </c>
    </row>
    <row r="26" spans="1:13" ht="20.25" thickBot="1">
      <c r="A26" s="156" t="s">
        <v>979</v>
      </c>
      <c r="B26" s="156"/>
      <c r="C26" s="156"/>
      <c r="D26" s="156"/>
      <c r="E26" s="156"/>
      <c r="F26" s="156"/>
      <c r="G26" s="154"/>
      <c r="I26" s="170">
        <f>I16+I25</f>
        <v>164790315.89000002</v>
      </c>
      <c r="J26" s="162"/>
      <c r="K26" s="170">
        <f>K16+K25</f>
        <v>144174584.41999999</v>
      </c>
      <c r="L26" s="157"/>
      <c r="M26" s="155" t="s">
        <v>1801</v>
      </c>
    </row>
    <row r="27" spans="1:13" ht="20.25" thickTop="1">
      <c r="A27" s="156" t="s">
        <v>1175</v>
      </c>
      <c r="B27" s="156"/>
      <c r="C27" s="156"/>
      <c r="D27" s="156"/>
      <c r="E27" s="156"/>
      <c r="F27" s="156"/>
      <c r="J27" s="161"/>
      <c r="L27" s="157"/>
      <c r="M27" s="155" t="s">
        <v>1801</v>
      </c>
    </row>
    <row r="28" spans="1:13">
      <c r="A28" s="171" t="s">
        <v>980</v>
      </c>
      <c r="B28" s="171"/>
      <c r="C28" s="171"/>
      <c r="D28" s="171"/>
      <c r="E28" s="171"/>
      <c r="F28" s="171"/>
      <c r="J28" s="161"/>
      <c r="L28" s="157"/>
      <c r="M28" s="155" t="s">
        <v>1801</v>
      </c>
    </row>
    <row r="29" spans="1:13">
      <c r="B29" s="156" t="s">
        <v>981</v>
      </c>
      <c r="C29" s="156"/>
      <c r="D29" s="156"/>
      <c r="E29" s="156"/>
      <c r="F29" s="156"/>
      <c r="J29" s="161"/>
      <c r="L29" s="157"/>
      <c r="M29" s="155" t="s">
        <v>1801</v>
      </c>
    </row>
    <row r="30" spans="1:13" hidden="1">
      <c r="B30" s="171"/>
      <c r="C30" s="155" t="s">
        <v>141</v>
      </c>
      <c r="G30" s="161">
        <v>20</v>
      </c>
      <c r="I30" s="162">
        <f>หมายเหตุ!F321</f>
        <v>0</v>
      </c>
      <c r="J30" s="162"/>
      <c r="K30" s="162">
        <f>หมายเหตุ!H321</f>
        <v>0</v>
      </c>
      <c r="L30" s="157"/>
      <c r="M30" s="155" t="str">
        <f t="shared" ref="M30:M47" si="2">IF(I30&gt;0,"แสดง",IF(K30&gt;0,"แสดง","  "))</f>
        <v xml:space="preserve">  </v>
      </c>
    </row>
    <row r="31" spans="1:13" hidden="1">
      <c r="B31" s="171"/>
      <c r="C31" s="155" t="s">
        <v>1060</v>
      </c>
      <c r="G31" s="161">
        <v>21</v>
      </c>
      <c r="I31" s="162">
        <f>หมายเหตุ!F352</f>
        <v>0</v>
      </c>
      <c r="J31" s="162"/>
      <c r="K31" s="162">
        <f>หมายเหตุ!H352</f>
        <v>0</v>
      </c>
      <c r="M31" s="155" t="str">
        <f t="shared" si="2"/>
        <v xml:space="preserve">  </v>
      </c>
    </row>
    <row r="32" spans="1:13">
      <c r="C32" s="155" t="s">
        <v>1061</v>
      </c>
      <c r="G32" s="161">
        <v>12</v>
      </c>
      <c r="I32" s="162">
        <f>หมายเหตุ!F341-หมายเหตุ!F321</f>
        <v>27281.089999999997</v>
      </c>
      <c r="J32" s="162"/>
      <c r="K32" s="162">
        <f>หมายเหตุ!H341-หมายเหตุ!H321</f>
        <v>16559.849999999999</v>
      </c>
      <c r="L32" s="157"/>
      <c r="M32" s="155" t="str">
        <f t="shared" si="2"/>
        <v>แสดง</v>
      </c>
    </row>
    <row r="33" spans="1:13" hidden="1">
      <c r="C33" s="155" t="s">
        <v>1062</v>
      </c>
      <c r="G33" s="161">
        <v>22</v>
      </c>
      <c r="I33" s="162">
        <f>หมายเหตุ!F366</f>
        <v>0</v>
      </c>
      <c r="J33" s="162"/>
      <c r="K33" s="162">
        <f>หมายเหตุ!H366</f>
        <v>0</v>
      </c>
      <c r="M33" s="155" t="str">
        <f t="shared" si="2"/>
        <v xml:space="preserve">  </v>
      </c>
    </row>
    <row r="34" spans="1:13" hidden="1">
      <c r="C34" s="155" t="s">
        <v>1063</v>
      </c>
      <c r="G34" s="161">
        <v>27</v>
      </c>
      <c r="I34" s="162">
        <f>-หมายเหตุ!F440</f>
        <v>0</v>
      </c>
      <c r="J34" s="162"/>
      <c r="K34" s="162">
        <f>-หมายเหตุ!H440</f>
        <v>0</v>
      </c>
      <c r="L34" s="157"/>
      <c r="M34" s="155" t="str">
        <f t="shared" si="2"/>
        <v xml:space="preserve">  </v>
      </c>
    </row>
    <row r="35" spans="1:13" hidden="1">
      <c r="C35" s="158" t="s">
        <v>936</v>
      </c>
      <c r="D35" s="158"/>
      <c r="E35" s="158"/>
      <c r="F35" s="158"/>
      <c r="G35" s="159">
        <v>28</v>
      </c>
      <c r="H35" s="158"/>
      <c r="I35" s="160">
        <f>หมายเหตุ!C468</f>
        <v>0</v>
      </c>
      <c r="J35" s="162"/>
      <c r="K35" s="160">
        <f>หมายเหตุ!E471</f>
        <v>0</v>
      </c>
      <c r="L35" s="157"/>
      <c r="M35" s="155" t="str">
        <f t="shared" si="2"/>
        <v xml:space="preserve">  </v>
      </c>
    </row>
    <row r="36" spans="1:13">
      <c r="C36" s="158" t="s">
        <v>1069</v>
      </c>
      <c r="D36" s="158"/>
      <c r="E36" s="158"/>
      <c r="F36" s="158"/>
      <c r="G36" s="159">
        <v>13</v>
      </c>
      <c r="H36" s="158"/>
      <c r="I36" s="160">
        <f>หมายเหตุ!F404</f>
        <v>130459.7</v>
      </c>
      <c r="J36" s="162"/>
      <c r="K36" s="160">
        <f>หมายเหตุ!H404</f>
        <v>370081.7</v>
      </c>
      <c r="L36" s="167"/>
      <c r="M36" s="155" t="str">
        <f t="shared" si="2"/>
        <v>แสดง</v>
      </c>
    </row>
    <row r="37" spans="1:13" hidden="1">
      <c r="C37" s="155" t="s">
        <v>949</v>
      </c>
      <c r="G37" s="161">
        <v>24</v>
      </c>
      <c r="I37" s="162">
        <f>หมายเหตุ!C408</f>
        <v>0</v>
      </c>
      <c r="J37" s="162"/>
      <c r="K37" s="162">
        <f>หมายเหตุ!D408</f>
        <v>0</v>
      </c>
      <c r="L37" s="157"/>
      <c r="M37" s="155" t="str">
        <f t="shared" si="2"/>
        <v xml:space="preserve">  </v>
      </c>
    </row>
    <row r="38" spans="1:13" hidden="1">
      <c r="C38" s="155" t="s">
        <v>198</v>
      </c>
      <c r="G38" s="161">
        <v>25</v>
      </c>
      <c r="I38" s="163">
        <f>หมายเหตุ!F421</f>
        <v>0</v>
      </c>
      <c r="J38" s="162"/>
      <c r="K38" s="163">
        <f>หมายเหตุ!H421</f>
        <v>0</v>
      </c>
      <c r="L38" s="157"/>
      <c r="M38" s="155" t="str">
        <f t="shared" si="2"/>
        <v xml:space="preserve">  </v>
      </c>
    </row>
    <row r="39" spans="1:13">
      <c r="C39" s="156" t="s">
        <v>982</v>
      </c>
      <c r="D39" s="156"/>
      <c r="E39" s="156"/>
      <c r="F39" s="156"/>
      <c r="G39" s="154"/>
      <c r="I39" s="164">
        <f>SUM(I30:I38)</f>
        <v>157740.78999999998</v>
      </c>
      <c r="J39" s="162"/>
      <c r="K39" s="164">
        <f>SUM(K30:K38)</f>
        <v>386641.55</v>
      </c>
      <c r="L39" s="157"/>
      <c r="M39" s="155" t="str">
        <f t="shared" si="2"/>
        <v>แสดง</v>
      </c>
    </row>
    <row r="40" spans="1:13">
      <c r="B40" s="156" t="s">
        <v>944</v>
      </c>
      <c r="C40" s="156"/>
      <c r="D40" s="156"/>
      <c r="E40" s="156"/>
      <c r="F40" s="156"/>
      <c r="I40" s="172"/>
      <c r="J40" s="162"/>
      <c r="K40" s="172"/>
      <c r="L40" s="157"/>
      <c r="M40" s="155" t="s">
        <v>1801</v>
      </c>
    </row>
    <row r="41" spans="1:13" hidden="1">
      <c r="B41" s="171"/>
      <c r="C41" s="155" t="s">
        <v>1064</v>
      </c>
      <c r="G41" s="161">
        <v>26</v>
      </c>
      <c r="I41" s="162">
        <f>หมายเหตุ!F430</f>
        <v>0</v>
      </c>
      <c r="J41" s="162"/>
      <c r="K41" s="162">
        <f>หมายเหตุ!H430</f>
        <v>0</v>
      </c>
      <c r="L41" s="157"/>
      <c r="M41" s="155" t="str">
        <f t="shared" si="2"/>
        <v xml:space="preserve">  </v>
      </c>
    </row>
    <row r="42" spans="1:13" hidden="1">
      <c r="C42" s="155" t="s">
        <v>1065</v>
      </c>
      <c r="G42" s="161">
        <v>27</v>
      </c>
      <c r="I42" s="162">
        <f>หมายเหตุ!F448</f>
        <v>0</v>
      </c>
      <c r="J42" s="162"/>
      <c r="K42" s="162">
        <f>หมายเหตุ!H448</f>
        <v>0</v>
      </c>
      <c r="L42" s="157"/>
      <c r="M42" s="155" t="str">
        <f t="shared" si="2"/>
        <v xml:space="preserve">  </v>
      </c>
    </row>
    <row r="43" spans="1:13" hidden="1">
      <c r="C43" s="155" t="s">
        <v>1066</v>
      </c>
      <c r="G43" s="161">
        <v>28</v>
      </c>
      <c r="I43" s="162">
        <f>หมายเหตุ!C469</f>
        <v>0</v>
      </c>
      <c r="J43" s="162"/>
      <c r="K43" s="162">
        <f>หมายเหตุ!E472</f>
        <v>0</v>
      </c>
      <c r="L43" s="157"/>
      <c r="M43" s="155" t="str">
        <f t="shared" si="2"/>
        <v xml:space="preserve">  </v>
      </c>
    </row>
    <row r="44" spans="1:13">
      <c r="C44" s="158" t="s">
        <v>1067</v>
      </c>
      <c r="D44" s="158"/>
      <c r="E44" s="158"/>
      <c r="F44" s="158"/>
      <c r="G44" s="159">
        <v>14</v>
      </c>
      <c r="I44" s="160">
        <f>หมายเหตุ!F505</f>
        <v>1210706.02</v>
      </c>
      <c r="J44" s="162"/>
      <c r="K44" s="160">
        <f>หมายเหตุ!H505</f>
        <v>969589.56</v>
      </c>
      <c r="L44" s="167"/>
      <c r="M44" s="155" t="str">
        <f t="shared" si="2"/>
        <v>แสดง</v>
      </c>
    </row>
    <row r="45" spans="1:13" hidden="1">
      <c r="C45" s="155" t="s">
        <v>950</v>
      </c>
      <c r="G45" s="161">
        <v>30</v>
      </c>
      <c r="I45" s="162">
        <f>หมายเหตุ!C509</f>
        <v>0</v>
      </c>
      <c r="J45" s="162"/>
      <c r="K45" s="162">
        <f>หมายเหตุ!D509</f>
        <v>0</v>
      </c>
      <c r="L45" s="157"/>
      <c r="M45" s="155" t="str">
        <f t="shared" si="2"/>
        <v xml:space="preserve">  </v>
      </c>
    </row>
    <row r="46" spans="1:13" hidden="1">
      <c r="C46" s="155" t="s">
        <v>945</v>
      </c>
      <c r="G46" s="161">
        <v>31</v>
      </c>
      <c r="I46" s="163">
        <f>หมายเหตุ!F518</f>
        <v>0</v>
      </c>
      <c r="J46" s="162"/>
      <c r="K46" s="163">
        <f>หมายเหตุ!H518</f>
        <v>0</v>
      </c>
      <c r="L46" s="157"/>
      <c r="M46" s="155" t="str">
        <f t="shared" si="2"/>
        <v xml:space="preserve">  </v>
      </c>
    </row>
    <row r="47" spans="1:13">
      <c r="C47" s="156" t="s">
        <v>983</v>
      </c>
      <c r="D47" s="156"/>
      <c r="E47" s="156"/>
      <c r="F47" s="156"/>
      <c r="G47" s="161"/>
      <c r="I47" s="164">
        <f>SUM(I41:I46)</f>
        <v>1210706.02</v>
      </c>
      <c r="J47" s="162"/>
      <c r="K47" s="164">
        <f>SUM(K41:K46)</f>
        <v>969589.56</v>
      </c>
      <c r="L47" s="157"/>
      <c r="M47" s="155" t="str">
        <f t="shared" si="2"/>
        <v>แสดง</v>
      </c>
    </row>
    <row r="48" spans="1:13">
      <c r="A48" s="156" t="s">
        <v>984</v>
      </c>
      <c r="C48" s="156"/>
      <c r="D48" s="156"/>
      <c r="E48" s="156"/>
      <c r="F48" s="156"/>
      <c r="G48" s="161"/>
      <c r="I48" s="169">
        <f>I39+I47</f>
        <v>1368446.81</v>
      </c>
      <c r="J48" s="162"/>
      <c r="K48" s="169">
        <f>K39+K47</f>
        <v>1356231.11</v>
      </c>
      <c r="L48" s="157"/>
      <c r="M48" s="155" t="s">
        <v>1801</v>
      </c>
    </row>
    <row r="49" spans="1:13">
      <c r="A49" s="156" t="s">
        <v>985</v>
      </c>
      <c r="G49" s="161"/>
      <c r="I49" s="172"/>
      <c r="J49" s="162"/>
      <c r="K49" s="172"/>
      <c r="L49" s="157"/>
      <c r="M49" s="155" t="s">
        <v>1801</v>
      </c>
    </row>
    <row r="50" spans="1:13">
      <c r="B50" s="155" t="s">
        <v>1089</v>
      </c>
      <c r="G50" s="173">
        <v>16</v>
      </c>
      <c r="I50" s="162">
        <f>SUM(หมายเหตุ!C570:C574)+งบแสดงผลการดำเนินงานฯ!D31</f>
        <v>163421869.07999998</v>
      </c>
      <c r="J50" s="162"/>
      <c r="K50" s="162">
        <f>SUM(หมายเหตุ!D570:D574)+งบแสดงผลการดำเนินงานฯ!F31</f>
        <v>142818353.31</v>
      </c>
      <c r="L50" s="174"/>
      <c r="M50" s="155" t="s">
        <v>1801</v>
      </c>
    </row>
    <row r="51" spans="1:13" hidden="1">
      <c r="B51" s="155" t="s">
        <v>1094</v>
      </c>
      <c r="G51" s="173">
        <v>37</v>
      </c>
      <c r="I51" s="162">
        <f>หมายเหตุ!F583</f>
        <v>0</v>
      </c>
      <c r="J51" s="162"/>
      <c r="K51" s="162">
        <f>หมายเหตุ!H583</f>
        <v>0</v>
      </c>
      <c r="L51" s="157"/>
      <c r="M51" s="155" t="str">
        <f t="shared" ref="M51" si="3">IF(I51&gt;0,"แสดง",IF(K51&gt;0,"แสดง","  "))</f>
        <v xml:space="preserve">  </v>
      </c>
    </row>
    <row r="52" spans="1:13" ht="20.25" thickBot="1">
      <c r="A52" s="156" t="s">
        <v>994</v>
      </c>
      <c r="G52" s="161"/>
      <c r="I52" s="170">
        <f>SUM(I50:I51)</f>
        <v>163421869.07999998</v>
      </c>
      <c r="J52" s="162"/>
      <c r="K52" s="170">
        <f>SUM(K50:K51)</f>
        <v>142818353.31</v>
      </c>
      <c r="L52" s="157"/>
      <c r="M52" s="155" t="s">
        <v>1801</v>
      </c>
    </row>
    <row r="53" spans="1:13" ht="21" thickTop="1" thickBot="1">
      <c r="A53" s="156" t="s">
        <v>986</v>
      </c>
      <c r="B53" s="175"/>
      <c r="I53" s="170">
        <f>I48+I52</f>
        <v>164790315.88999999</v>
      </c>
      <c r="J53" s="162"/>
      <c r="K53" s="170">
        <f>K48+K52</f>
        <v>144174584.42000002</v>
      </c>
      <c r="L53" s="159"/>
      <c r="M53" s="155" t="s">
        <v>1801</v>
      </c>
    </row>
    <row r="54" spans="1:13" ht="20.25" thickTop="1">
      <c r="A54" s="156"/>
      <c r="B54" s="175"/>
      <c r="I54" s="176"/>
      <c r="J54" s="162"/>
      <c r="K54" s="176"/>
      <c r="L54" s="159"/>
      <c r="M54" s="155" t="s">
        <v>1801</v>
      </c>
    </row>
    <row r="55" spans="1:13">
      <c r="B55" s="156" t="s">
        <v>1171</v>
      </c>
      <c r="C55" s="156"/>
      <c r="D55" s="156"/>
      <c r="E55" s="156"/>
      <c r="F55" s="156"/>
      <c r="G55" s="156"/>
      <c r="H55" s="156"/>
      <c r="I55" s="177">
        <f>I26-I53</f>
        <v>0</v>
      </c>
      <c r="J55" s="161"/>
      <c r="K55" s="177">
        <f>K26-K53</f>
        <v>0</v>
      </c>
      <c r="M55" s="155" t="s">
        <v>1801</v>
      </c>
    </row>
  </sheetData>
  <sheetProtection algorithmName="SHA-512" hashValue="gVcnQQOs0ONJ4vlQl2Ktrf7R1XpdTF8HGljqKd4edfgaRBJUpoODBBWZGV/Uo4WQ9zi67pXOqq0jOhgjUrr1xw==" saltValue="zinbfJrpjDBe+wE4U6byLQ==" spinCount="100000" sheet="1" formatCells="0" formatColumns="0" formatRows="0" insertColumns="0" insertRows="0" autoFilter="0"/>
  <autoFilter ref="M5:M55">
    <filterColumn colId="0">
      <customFilters>
        <customFilter operator="notEqual" val=" "/>
      </customFilters>
    </filterColumn>
  </autoFilter>
  <mergeCells count="3">
    <mergeCell ref="A1:K1"/>
    <mergeCell ref="A2:K2"/>
    <mergeCell ref="A3:K3"/>
  </mergeCells>
  <pageMargins left="0.55118110236220474" right="0" top="0.74803149606299213" bottom="0.31496062992125984" header="0.31496062992125984" footer="0.31496062992125984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7" tint="0.79998168889431442"/>
  </sheetPr>
  <dimension ref="A1:I33"/>
  <sheetViews>
    <sheetView zoomScale="110" zoomScaleNormal="110" workbookViewId="0">
      <selection activeCell="L22" sqref="L22"/>
    </sheetView>
  </sheetViews>
  <sheetFormatPr defaultColWidth="9" defaultRowHeight="19.5"/>
  <cols>
    <col min="1" max="1" width="4.375" style="158" customWidth="1"/>
    <col min="2" max="2" width="42.125" style="158" customWidth="1"/>
    <col min="3" max="3" width="8.125" style="158" customWidth="1"/>
    <col min="4" max="4" width="13.5" style="158" customWidth="1"/>
    <col min="5" max="5" width="1.875" style="158" customWidth="1"/>
    <col min="6" max="6" width="13.5" style="158" customWidth="1"/>
    <col min="7" max="7" width="7.75" style="158" customWidth="1"/>
    <col min="8" max="8" width="9" style="158" bestFit="1" customWidth="1"/>
    <col min="9" max="9" width="9" style="158" customWidth="1"/>
    <col min="10" max="12" width="9" style="158"/>
    <col min="13" max="13" width="11.625" style="158" customWidth="1"/>
    <col min="14" max="16384" width="9" style="158"/>
  </cols>
  <sheetData>
    <row r="1" spans="1:9">
      <c r="A1" s="486" t="s">
        <v>2074</v>
      </c>
      <c r="B1" s="486"/>
      <c r="C1" s="486"/>
      <c r="D1" s="486"/>
      <c r="E1" s="486"/>
      <c r="F1" s="486"/>
    </row>
    <row r="2" spans="1:9">
      <c r="A2" s="486" t="s">
        <v>1</v>
      </c>
      <c r="B2" s="486"/>
      <c r="C2" s="486"/>
      <c r="D2" s="486"/>
      <c r="E2" s="486"/>
      <c r="F2" s="486"/>
    </row>
    <row r="3" spans="1:9">
      <c r="A3" s="486" t="s">
        <v>1764</v>
      </c>
      <c r="B3" s="486"/>
      <c r="C3" s="486"/>
      <c r="D3" s="486"/>
      <c r="E3" s="486"/>
      <c r="F3" s="486"/>
    </row>
    <row r="4" spans="1:9">
      <c r="A4" s="179"/>
      <c r="B4" s="179"/>
      <c r="C4" s="179"/>
      <c r="D4" s="179"/>
      <c r="E4" s="179"/>
      <c r="F4" s="154" t="s">
        <v>973</v>
      </c>
    </row>
    <row r="5" spans="1:9">
      <c r="C5" s="178" t="s">
        <v>975</v>
      </c>
      <c r="D5" s="154" t="s">
        <v>1763</v>
      </c>
      <c r="E5" s="154"/>
      <c r="F5" s="154" t="s">
        <v>1773</v>
      </c>
      <c r="G5" s="178"/>
      <c r="H5" s="156" t="s">
        <v>1800</v>
      </c>
      <c r="I5" s="178"/>
    </row>
    <row r="6" spans="1:9">
      <c r="A6" s="179" t="s">
        <v>987</v>
      </c>
      <c r="H6" s="155" t="s">
        <v>1801</v>
      </c>
    </row>
    <row r="7" spans="1:9" hidden="1">
      <c r="A7" s="179"/>
      <c r="B7" s="158" t="s">
        <v>1107</v>
      </c>
      <c r="C7" s="159">
        <v>38</v>
      </c>
      <c r="D7" s="166">
        <f>หมายเหตุ!F603</f>
        <v>0</v>
      </c>
      <c r="E7" s="159"/>
      <c r="F7" s="166">
        <f>หมายเหตุ!H603</f>
        <v>0</v>
      </c>
      <c r="H7" s="155" t="str">
        <f>IF(D7&gt;0,"แสดง",IF(F7&gt;0,"แสดง","  "))</f>
        <v xml:space="preserve">  </v>
      </c>
    </row>
    <row r="8" spans="1:9" ht="24.75" customHeight="1">
      <c r="B8" s="158" t="s">
        <v>965</v>
      </c>
      <c r="C8" s="159">
        <v>17</v>
      </c>
      <c r="D8" s="166">
        <f>หมายเหตุ!F634</f>
        <v>25907550.609999999</v>
      </c>
      <c r="E8" s="159"/>
      <c r="F8" s="166">
        <f>หมายเหตุ!H634</f>
        <v>23455027.630000003</v>
      </c>
      <c r="G8" s="157"/>
      <c r="H8" s="155" t="str">
        <f t="shared" ref="H8:H14" si="0">IF(D8&gt;0,"แสดง",IF(F8&gt;0,"แสดง","  "))</f>
        <v>แสดง</v>
      </c>
    </row>
    <row r="9" spans="1:9" hidden="1">
      <c r="A9" s="179"/>
      <c r="B9" s="158" t="s">
        <v>585</v>
      </c>
      <c r="C9" s="159">
        <v>40</v>
      </c>
      <c r="D9" s="166">
        <f>หมายเหตุ!F655</f>
        <v>0</v>
      </c>
      <c r="E9" s="159"/>
      <c r="F9" s="166">
        <f>หมายเหตุ!H655</f>
        <v>0</v>
      </c>
      <c r="G9" s="159"/>
      <c r="H9" s="155" t="str">
        <f t="shared" si="0"/>
        <v xml:space="preserve">  </v>
      </c>
    </row>
    <row r="10" spans="1:9">
      <c r="B10" s="158" t="s">
        <v>1108</v>
      </c>
      <c r="C10" s="159">
        <v>18</v>
      </c>
      <c r="D10" s="166">
        <f>หมายเหตุ!F667</f>
        <v>22960136</v>
      </c>
      <c r="E10" s="159"/>
      <c r="F10" s="166">
        <f>หมายเหตุ!H667</f>
        <v>15986501.560000001</v>
      </c>
      <c r="G10" s="157"/>
      <c r="H10" s="155" t="str">
        <f t="shared" si="0"/>
        <v>แสดง</v>
      </c>
    </row>
    <row r="11" spans="1:9">
      <c r="B11" s="158" t="s">
        <v>1092</v>
      </c>
      <c r="C11" s="159">
        <v>19</v>
      </c>
      <c r="D11" s="166">
        <f>หมายเหตุ!F745</f>
        <v>658718.86</v>
      </c>
      <c r="E11" s="159"/>
      <c r="F11" s="166">
        <f>หมายเหตุ!H745</f>
        <v>735773.11</v>
      </c>
      <c r="G11" s="157"/>
      <c r="H11" s="155" t="str">
        <f t="shared" si="0"/>
        <v>แสดง</v>
      </c>
    </row>
    <row r="12" spans="1:9" hidden="1">
      <c r="B12" s="158" t="s">
        <v>1091</v>
      </c>
      <c r="C12" s="159">
        <v>43</v>
      </c>
      <c r="D12" s="166">
        <f>หมายเหตุ!F754</f>
        <v>0</v>
      </c>
      <c r="E12" s="159"/>
      <c r="F12" s="166">
        <f>หมายเหตุ!H754</f>
        <v>0</v>
      </c>
      <c r="G12" s="157"/>
      <c r="H12" s="155" t="str">
        <f t="shared" si="0"/>
        <v xml:space="preserve">  </v>
      </c>
    </row>
    <row r="13" spans="1:9">
      <c r="B13" s="180" t="s">
        <v>1201</v>
      </c>
      <c r="C13" s="159">
        <v>20</v>
      </c>
      <c r="D13" s="166">
        <f>หมายเหตุ!F907</f>
        <v>2427.19</v>
      </c>
      <c r="E13" s="159"/>
      <c r="F13" s="166">
        <f>หมายเหตุ!H907</f>
        <v>2204.16</v>
      </c>
      <c r="G13" s="157"/>
      <c r="H13" s="155" t="str">
        <f t="shared" si="0"/>
        <v>แสดง</v>
      </c>
      <c r="I13" s="180"/>
    </row>
    <row r="14" spans="1:9">
      <c r="B14" s="180" t="s">
        <v>410</v>
      </c>
      <c r="C14" s="159">
        <v>21</v>
      </c>
      <c r="D14" s="181">
        <f>หมายเหตุ!F934</f>
        <v>544390.52</v>
      </c>
      <c r="E14" s="159"/>
      <c r="F14" s="181">
        <f>หมายเหตุ!H934</f>
        <v>423587.25</v>
      </c>
      <c r="G14" s="157"/>
      <c r="H14" s="155" t="str">
        <f t="shared" si="0"/>
        <v>แสดง</v>
      </c>
      <c r="I14" s="180"/>
    </row>
    <row r="15" spans="1:9">
      <c r="A15" s="485" t="s">
        <v>988</v>
      </c>
      <c r="B15" s="485"/>
      <c r="C15" s="178"/>
      <c r="D15" s="183">
        <f>SUM(D7:D14)</f>
        <v>50073223.18</v>
      </c>
      <c r="E15" s="159"/>
      <c r="F15" s="183">
        <f>SUM(F7:F14)</f>
        <v>40603093.710000001</v>
      </c>
      <c r="G15" s="157"/>
      <c r="H15" s="184" t="s">
        <v>1801</v>
      </c>
    </row>
    <row r="16" spans="1:9">
      <c r="A16" s="179" t="s">
        <v>1176</v>
      </c>
      <c r="E16" s="159"/>
      <c r="G16" s="157"/>
      <c r="H16" s="184" t="s">
        <v>1801</v>
      </c>
    </row>
    <row r="17" spans="1:8">
      <c r="B17" s="158" t="s">
        <v>958</v>
      </c>
      <c r="C17" s="159">
        <v>22</v>
      </c>
      <c r="D17" s="166">
        <f>หมายเหตุ!F972</f>
        <v>7764774.2999999998</v>
      </c>
      <c r="E17" s="159"/>
      <c r="F17" s="166">
        <f>หมายเหตุ!H972</f>
        <v>8517118</v>
      </c>
      <c r="G17" s="157"/>
      <c r="H17" s="155" t="str">
        <f t="shared" ref="H17:H30" si="1">IF(D17&gt;0,"แสดง",IF(F17&gt;0,"แสดง","  "))</f>
        <v>แสดง</v>
      </c>
    </row>
    <row r="18" spans="1:8" hidden="1">
      <c r="B18" s="158" t="s">
        <v>959</v>
      </c>
      <c r="C18" s="159">
        <v>47</v>
      </c>
      <c r="D18" s="166">
        <f>หมายเหตุ!F993</f>
        <v>0</v>
      </c>
      <c r="E18" s="159"/>
      <c r="F18" s="166">
        <f>หมายเหตุ!H993</f>
        <v>0</v>
      </c>
      <c r="G18" s="157"/>
      <c r="H18" s="155" t="str">
        <f t="shared" si="1"/>
        <v xml:space="preserve">  </v>
      </c>
    </row>
    <row r="19" spans="1:8">
      <c r="B19" s="158" t="s">
        <v>960</v>
      </c>
      <c r="C19" s="159">
        <v>23</v>
      </c>
      <c r="D19" s="166">
        <f>หมายเหตุ!F1004</f>
        <v>337537</v>
      </c>
      <c r="E19" s="159"/>
      <c r="F19" s="166">
        <f>หมายเหตุ!H1004</f>
        <v>47240</v>
      </c>
      <c r="G19" s="157"/>
      <c r="H19" s="155" t="str">
        <f t="shared" si="1"/>
        <v>แสดง</v>
      </c>
    </row>
    <row r="20" spans="1:8">
      <c r="B20" s="185" t="s">
        <v>961</v>
      </c>
      <c r="C20" s="159">
        <v>24</v>
      </c>
      <c r="D20" s="166">
        <f>หมายเหตุ!F1044</f>
        <v>1231210.3899999999</v>
      </c>
      <c r="E20" s="159"/>
      <c r="F20" s="166">
        <f>หมายเหตุ!H1044</f>
        <v>2678416.79</v>
      </c>
      <c r="G20" s="167"/>
      <c r="H20" s="155" t="str">
        <f t="shared" si="1"/>
        <v>แสดง</v>
      </c>
    </row>
    <row r="21" spans="1:8">
      <c r="B21" s="158" t="s">
        <v>962</v>
      </c>
      <c r="C21" s="159">
        <v>25</v>
      </c>
      <c r="D21" s="166">
        <f>หมายเหตุ!F1053</f>
        <v>571032.05000000005</v>
      </c>
      <c r="E21" s="159"/>
      <c r="F21" s="166">
        <f>หมายเหตุ!H1053</f>
        <v>320604</v>
      </c>
      <c r="G21" s="167"/>
      <c r="H21" s="155" t="str">
        <f t="shared" si="1"/>
        <v>แสดง</v>
      </c>
    </row>
    <row r="22" spans="1:8">
      <c r="B22" s="158" t="s">
        <v>963</v>
      </c>
      <c r="C22" s="159">
        <v>26</v>
      </c>
      <c r="D22" s="166">
        <f>หมายเหตุ!F1064</f>
        <v>157777.79999999999</v>
      </c>
      <c r="E22" s="159"/>
      <c r="F22" s="166">
        <f>หมายเหตุ!H1064</f>
        <v>141716.84</v>
      </c>
      <c r="G22" s="157"/>
      <c r="H22" s="155" t="str">
        <f t="shared" si="1"/>
        <v>แสดง</v>
      </c>
    </row>
    <row r="23" spans="1:8" hidden="1">
      <c r="B23" s="158" t="s">
        <v>1026</v>
      </c>
      <c r="C23" s="159">
        <v>52</v>
      </c>
      <c r="D23" s="166">
        <f>หมายเหตุ!F1073</f>
        <v>0</v>
      </c>
      <c r="E23" s="159"/>
      <c r="F23" s="166">
        <f>หมายเหตุ!H1073</f>
        <v>0</v>
      </c>
      <c r="G23" s="186"/>
      <c r="H23" s="155" t="str">
        <f t="shared" si="1"/>
        <v xml:space="preserve">  </v>
      </c>
    </row>
    <row r="24" spans="1:8">
      <c r="B24" s="158" t="s">
        <v>989</v>
      </c>
      <c r="C24" s="159">
        <v>27</v>
      </c>
      <c r="D24" s="166">
        <f>หมายเหตุ!F1113</f>
        <v>8029029.3300000001</v>
      </c>
      <c r="E24" s="159"/>
      <c r="F24" s="166">
        <f>หมายเหตุ!H1113</f>
        <v>8575027.5</v>
      </c>
      <c r="G24" s="157"/>
      <c r="H24" s="155" t="str">
        <f t="shared" si="1"/>
        <v>แสดง</v>
      </c>
    </row>
    <row r="25" spans="1:8">
      <c r="B25" s="158" t="s">
        <v>1052</v>
      </c>
      <c r="C25" s="159">
        <v>28</v>
      </c>
      <c r="D25" s="166">
        <f>หมายเหตุ!F1130</f>
        <v>1735604.8</v>
      </c>
      <c r="E25" s="159"/>
      <c r="F25" s="166">
        <f>หมายเหตุ!H1130</f>
        <v>1702856.94</v>
      </c>
      <c r="G25" s="167"/>
      <c r="H25" s="155" t="str">
        <f t="shared" si="1"/>
        <v>แสดง</v>
      </c>
    </row>
    <row r="26" spans="1:8">
      <c r="B26" s="158" t="s">
        <v>1024</v>
      </c>
      <c r="C26" s="159">
        <v>29</v>
      </c>
      <c r="D26" s="166">
        <f>หมายเหตุ!F1155</f>
        <v>9528890.1799999997</v>
      </c>
      <c r="E26" s="159"/>
      <c r="F26" s="166">
        <f>หมายเหตุ!H1155</f>
        <v>9311112.8800000008</v>
      </c>
      <c r="G26" s="167"/>
      <c r="H26" s="155" t="str">
        <f t="shared" si="1"/>
        <v>แสดง</v>
      </c>
    </row>
    <row r="27" spans="1:8">
      <c r="B27" s="158" t="s">
        <v>926</v>
      </c>
      <c r="C27" s="159">
        <v>30</v>
      </c>
      <c r="D27" s="181">
        <f>หมายเหตุ!F1243</f>
        <v>126445</v>
      </c>
      <c r="E27" s="159"/>
      <c r="F27" s="181">
        <f>หมายเหตุ!H1243</f>
        <v>119851</v>
      </c>
      <c r="G27" s="167"/>
      <c r="H27" s="155" t="str">
        <f t="shared" si="1"/>
        <v>แสดง</v>
      </c>
    </row>
    <row r="28" spans="1:8">
      <c r="A28" s="485" t="s">
        <v>990</v>
      </c>
      <c r="B28" s="485"/>
      <c r="C28" s="178"/>
      <c r="D28" s="187">
        <f>SUM(D17:D27)</f>
        <v>29482300.850000001</v>
      </c>
      <c r="E28" s="159"/>
      <c r="F28" s="187">
        <f>SUM(F17:F27)</f>
        <v>31413943.950000003</v>
      </c>
      <c r="G28" s="157"/>
      <c r="H28" s="184" t="s">
        <v>1801</v>
      </c>
    </row>
    <row r="29" spans="1:8" hidden="1">
      <c r="A29" s="485" t="s">
        <v>991</v>
      </c>
      <c r="B29" s="485"/>
      <c r="C29" s="178"/>
      <c r="D29" s="188">
        <f>D15-D28</f>
        <v>20590922.329999998</v>
      </c>
      <c r="E29" s="159"/>
      <c r="F29" s="188">
        <f>F15-F28</f>
        <v>9189149.7599999979</v>
      </c>
      <c r="G29" s="157"/>
      <c r="H29" s="155" t="str">
        <f>IF(D30&gt;0,"แสดง",IF(F30&gt;0,"แสดง","  "))</f>
        <v xml:space="preserve">  </v>
      </c>
    </row>
    <row r="30" spans="1:8" hidden="1">
      <c r="B30" s="158" t="s">
        <v>964</v>
      </c>
      <c r="C30" s="159">
        <v>57</v>
      </c>
      <c r="D30" s="181">
        <f>หมายเหตุ!F1254</f>
        <v>0</v>
      </c>
      <c r="E30" s="159"/>
      <c r="F30" s="181">
        <f>หมายเหตุ!H1254</f>
        <v>0</v>
      </c>
      <c r="G30" s="167"/>
      <c r="H30" s="155" t="str">
        <f t="shared" si="1"/>
        <v xml:space="preserve">  </v>
      </c>
    </row>
    <row r="31" spans="1:8" ht="20.25" thickBot="1">
      <c r="A31" s="485" t="s">
        <v>992</v>
      </c>
      <c r="B31" s="485"/>
      <c r="C31" s="182"/>
      <c r="D31" s="189">
        <f>D29-D30</f>
        <v>20590922.329999998</v>
      </c>
      <c r="E31" s="159"/>
      <c r="F31" s="189">
        <f>F29-F30</f>
        <v>9189149.7599999979</v>
      </c>
      <c r="G31" s="157"/>
      <c r="H31" s="155" t="s">
        <v>1801</v>
      </c>
    </row>
    <row r="32" spans="1:8" ht="20.25" thickTop="1">
      <c r="E32" s="159"/>
      <c r="H32" s="155" t="s">
        <v>1801</v>
      </c>
    </row>
    <row r="33" spans="1:8">
      <c r="A33" s="485" t="s">
        <v>1171</v>
      </c>
      <c r="B33" s="485"/>
      <c r="H33" s="155" t="s">
        <v>1801</v>
      </c>
    </row>
  </sheetData>
  <sheetProtection algorithmName="SHA-512" hashValue="ZrSpGeeOHTq/rQ5sX6hrLXU2UiENEi3CKdGWhxRXVspXrtY6yz9OfBaygDUtalnlraN7g4K4758gymbIddDpTA==" saltValue="vkV0ebdMoky88mCGUrdIew==" spinCount="100000" sheet="1" formatCells="0" formatColumns="0" formatRows="0" autoFilter="0" pivotTables="0"/>
  <autoFilter ref="H5:H33">
    <filterColumn colId="0">
      <customFilters>
        <customFilter operator="notEqual" val=" "/>
      </customFilters>
    </filterColumn>
  </autoFilter>
  <mergeCells count="8">
    <mergeCell ref="A29:B29"/>
    <mergeCell ref="A31:B31"/>
    <mergeCell ref="A33:B33"/>
    <mergeCell ref="A1:F1"/>
    <mergeCell ref="A2:F2"/>
    <mergeCell ref="A3:F3"/>
    <mergeCell ref="A15:B15"/>
    <mergeCell ref="A28:B28"/>
  </mergeCells>
  <pageMargins left="0.7086614173228347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L26"/>
  <sheetViews>
    <sheetView zoomScaleNormal="100" workbookViewId="0">
      <selection activeCell="P16" sqref="P16"/>
    </sheetView>
  </sheetViews>
  <sheetFormatPr defaultColWidth="9" defaultRowHeight="19.5"/>
  <cols>
    <col min="1" max="1" width="45.25" style="155" customWidth="1"/>
    <col min="2" max="2" width="7.875" style="155" customWidth="1"/>
    <col min="3" max="3" width="0.75" style="155" customWidth="1"/>
    <col min="4" max="4" width="14" style="155" customWidth="1"/>
    <col min="5" max="5" width="13" style="155" customWidth="1"/>
    <col min="6" max="6" width="12.375" style="155" customWidth="1"/>
    <col min="7" max="8" width="8.375" style="155" customWidth="1"/>
    <col min="9" max="9" width="14.5" style="155" customWidth="1"/>
    <col min="10" max="10" width="14.75" style="155" customWidth="1"/>
    <col min="11" max="11" width="14.375" style="155" customWidth="1"/>
    <col min="12" max="12" width="18.875" style="155" customWidth="1"/>
    <col min="13" max="16384" width="9" style="155"/>
  </cols>
  <sheetData>
    <row r="1" spans="1:12">
      <c r="A1" s="484" t="s">
        <v>2074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</row>
    <row r="2" spans="1:12">
      <c r="A2" s="484" t="s">
        <v>2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</row>
    <row r="3" spans="1:12">
      <c r="A3" s="484" t="s">
        <v>1764</v>
      </c>
      <c r="B3" s="484"/>
      <c r="C3" s="484"/>
      <c r="D3" s="484"/>
      <c r="E3" s="484"/>
      <c r="F3" s="484"/>
      <c r="G3" s="484"/>
      <c r="H3" s="484"/>
      <c r="I3" s="484"/>
      <c r="J3" s="484"/>
      <c r="K3" s="484"/>
    </row>
    <row r="4" spans="1:12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4" t="s">
        <v>973</v>
      </c>
      <c r="L4" s="190"/>
    </row>
    <row r="5" spans="1:12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0"/>
    </row>
    <row r="6" spans="1:12" ht="68.25" customHeight="1">
      <c r="B6" s="178" t="s">
        <v>975</v>
      </c>
      <c r="C6" s="178"/>
      <c r="D6" s="486" t="s">
        <v>1089</v>
      </c>
      <c r="E6" s="486"/>
      <c r="F6" s="486"/>
      <c r="G6" s="486"/>
      <c r="H6" s="486"/>
      <c r="I6" s="486"/>
      <c r="J6" s="470" t="s">
        <v>1094</v>
      </c>
      <c r="K6" s="192" t="s">
        <v>994</v>
      </c>
      <c r="L6" s="190"/>
    </row>
    <row r="7" spans="1:12" ht="43.5" customHeight="1">
      <c r="B7" s="178"/>
      <c r="C7" s="178"/>
      <c r="D7" s="178" t="s">
        <v>955</v>
      </c>
      <c r="E7" s="192" t="s">
        <v>954</v>
      </c>
      <c r="F7" s="192" t="s">
        <v>937</v>
      </c>
      <c r="G7" s="192" t="s">
        <v>943</v>
      </c>
      <c r="H7" s="192" t="s">
        <v>993</v>
      </c>
      <c r="I7" s="192" t="s">
        <v>1109</v>
      </c>
      <c r="J7" s="192"/>
      <c r="K7" s="192"/>
      <c r="L7" s="190"/>
    </row>
    <row r="8" spans="1:12">
      <c r="A8" s="156" t="s">
        <v>996</v>
      </c>
      <c r="B8" s="154"/>
      <c r="C8" s="154"/>
      <c r="D8" s="193">
        <v>31205692.739999998</v>
      </c>
      <c r="E8" s="193">
        <v>21822583.800000001</v>
      </c>
      <c r="F8" s="193"/>
      <c r="G8" s="193"/>
      <c r="H8" s="193"/>
      <c r="I8" s="193">
        <f>SUM(D8:H8)</f>
        <v>53028276.539999999</v>
      </c>
      <c r="J8" s="193"/>
      <c r="K8" s="193">
        <f>SUM(I8:J8)</f>
        <v>53028276.539999999</v>
      </c>
    </row>
    <row r="9" spans="1:12">
      <c r="A9" s="155" t="s">
        <v>1028</v>
      </c>
      <c r="B9" s="154"/>
      <c r="C9" s="154"/>
      <c r="D9" s="194"/>
      <c r="E9" s="194"/>
      <c r="F9" s="194"/>
      <c r="G9" s="194"/>
      <c r="H9" s="194"/>
      <c r="I9" s="195">
        <f t="shared" ref="I9:I10" si="0">SUM(D9:H9)</f>
        <v>0</v>
      </c>
      <c r="J9" s="162"/>
      <c r="K9" s="193">
        <f t="shared" ref="K9:K10" si="1">SUM(I9:J9)</f>
        <v>0</v>
      </c>
    </row>
    <row r="10" spans="1:12">
      <c r="A10" s="155" t="s">
        <v>1027</v>
      </c>
      <c r="B10" s="161"/>
      <c r="C10" s="161"/>
      <c r="D10" s="196">
        <v>9285577.7699999996</v>
      </c>
      <c r="E10" s="196">
        <v>1638772.55</v>
      </c>
      <c r="F10" s="196">
        <v>829933.54</v>
      </c>
      <c r="G10" s="196"/>
      <c r="H10" s="196"/>
      <c r="I10" s="197">
        <f t="shared" si="0"/>
        <v>11754283.859999999</v>
      </c>
      <c r="J10" s="163"/>
      <c r="K10" s="164">
        <f t="shared" si="1"/>
        <v>11754283.859999999</v>
      </c>
    </row>
    <row r="11" spans="1:12">
      <c r="A11" s="198" t="s">
        <v>1178</v>
      </c>
      <c r="B11" s="178"/>
      <c r="C11" s="178"/>
      <c r="D11" s="199">
        <f>SUM(D8:D10)</f>
        <v>40491270.509999998</v>
      </c>
      <c r="E11" s="199">
        <f t="shared" ref="E11:H11" si="2">SUM(E8:E10)</f>
        <v>23461356.350000001</v>
      </c>
      <c r="F11" s="199">
        <f t="shared" si="2"/>
        <v>829933.54</v>
      </c>
      <c r="G11" s="199">
        <f t="shared" si="2"/>
        <v>0</v>
      </c>
      <c r="H11" s="199">
        <f t="shared" si="2"/>
        <v>0</v>
      </c>
      <c r="I11" s="199">
        <f>SUM(I8:I10)</f>
        <v>64782560.399999999</v>
      </c>
      <c r="J11" s="199">
        <f>SUM(J8:J10)</f>
        <v>0</v>
      </c>
      <c r="K11" s="199">
        <f>SUM(K8:K10)</f>
        <v>64782560.399999999</v>
      </c>
    </row>
    <row r="12" spans="1:12">
      <c r="A12" s="198" t="s">
        <v>1177</v>
      </c>
      <c r="B12" s="178"/>
      <c r="C12" s="178"/>
      <c r="D12" s="199"/>
      <c r="E12" s="199"/>
      <c r="F12" s="199"/>
      <c r="G12" s="199"/>
      <c r="H12" s="199"/>
      <c r="I12" s="199"/>
      <c r="J12" s="199"/>
      <c r="K12" s="199"/>
    </row>
    <row r="13" spans="1:12">
      <c r="A13" s="155" t="s">
        <v>1110</v>
      </c>
      <c r="B13" s="161"/>
      <c r="C13" s="161"/>
      <c r="D13" s="194">
        <v>66896978.719999999</v>
      </c>
      <c r="E13" s="194"/>
      <c r="F13" s="194">
        <v>1949664.43</v>
      </c>
      <c r="G13" s="194"/>
      <c r="H13" s="194"/>
      <c r="I13" s="195">
        <f>SUM(D13:H13)</f>
        <v>68846643.150000006</v>
      </c>
      <c r="J13" s="162"/>
      <c r="K13" s="193">
        <f>SUM(I13:J13)</f>
        <v>68846643.150000006</v>
      </c>
    </row>
    <row r="14" spans="1:12">
      <c r="A14" s="155" t="s">
        <v>995</v>
      </c>
      <c r="B14" s="161"/>
      <c r="C14" s="161"/>
      <c r="D14" s="196">
        <v>7855133.1100000003</v>
      </c>
      <c r="E14" s="196">
        <v>1386199.96</v>
      </c>
      <c r="F14" s="196">
        <v>-52183.31</v>
      </c>
      <c r="G14" s="196"/>
      <c r="H14" s="196"/>
      <c r="I14" s="197">
        <f>SUM(D14:H14)</f>
        <v>9189149.7599999998</v>
      </c>
      <c r="J14" s="163"/>
      <c r="K14" s="164">
        <f t="shared" ref="K14" si="3">SUM(I14:J14)</f>
        <v>9189149.7599999998</v>
      </c>
    </row>
    <row r="15" spans="1:12" ht="20.25" thickBot="1">
      <c r="A15" s="156" t="s">
        <v>997</v>
      </c>
      <c r="B15" s="154"/>
      <c r="C15" s="154"/>
      <c r="D15" s="200">
        <f>SUM(D11:D14)</f>
        <v>115243382.33999999</v>
      </c>
      <c r="E15" s="200">
        <f t="shared" ref="E15:H15" si="4">SUM(E11:E14)</f>
        <v>24847556.310000002</v>
      </c>
      <c r="F15" s="200">
        <f t="shared" si="4"/>
        <v>2727414.6599999997</v>
      </c>
      <c r="G15" s="200">
        <f t="shared" si="4"/>
        <v>0</v>
      </c>
      <c r="H15" s="200">
        <f t="shared" si="4"/>
        <v>0</v>
      </c>
      <c r="I15" s="170">
        <f>SUM(I11:I14)</f>
        <v>142818353.31</v>
      </c>
      <c r="J15" s="170">
        <f>SUM(J11:J14)</f>
        <v>0</v>
      </c>
      <c r="K15" s="170">
        <f>SUM(K11:K14)</f>
        <v>142818353.31</v>
      </c>
    </row>
    <row r="16" spans="1:12" ht="18" customHeight="1" thickTop="1">
      <c r="B16" s="154"/>
      <c r="C16" s="154"/>
      <c r="D16" s="193"/>
      <c r="E16" s="193"/>
      <c r="F16" s="193"/>
      <c r="G16" s="193"/>
      <c r="H16" s="193"/>
      <c r="I16" s="193"/>
      <c r="J16" s="193"/>
      <c r="K16" s="193"/>
    </row>
    <row r="17" spans="1:12">
      <c r="A17" s="156" t="s">
        <v>1031</v>
      </c>
      <c r="B17" s="154"/>
      <c r="C17" s="154"/>
      <c r="D17" s="193">
        <v>115243382.34</v>
      </c>
      <c r="E17" s="193">
        <v>24847556.309999999</v>
      </c>
      <c r="F17" s="193">
        <v>2727414.66</v>
      </c>
      <c r="G17" s="193"/>
      <c r="H17" s="193"/>
      <c r="I17" s="193">
        <f>SUM(D17:H17)</f>
        <v>142818353.31</v>
      </c>
      <c r="J17" s="193"/>
      <c r="K17" s="193">
        <f>SUM(I17:J17)</f>
        <v>142818353.31</v>
      </c>
    </row>
    <row r="18" spans="1:12">
      <c r="A18" s="155" t="s">
        <v>1028</v>
      </c>
      <c r="B18" s="154"/>
      <c r="C18" s="154"/>
      <c r="D18" s="194"/>
      <c r="E18" s="194"/>
      <c r="F18" s="194"/>
      <c r="G18" s="194"/>
      <c r="H18" s="194"/>
      <c r="I18" s="195">
        <f t="shared" ref="I18:I19" si="5">SUM(D18:H18)</f>
        <v>0</v>
      </c>
      <c r="J18" s="162"/>
      <c r="K18" s="193">
        <f t="shared" ref="K18:K19" si="6">SUM(I18:J18)</f>
        <v>0</v>
      </c>
    </row>
    <row r="19" spans="1:12">
      <c r="A19" s="155" t="s">
        <v>1027</v>
      </c>
      <c r="B19" s="161"/>
      <c r="C19" s="161"/>
      <c r="D19" s="196"/>
      <c r="E19" s="196"/>
      <c r="F19" s="196"/>
      <c r="G19" s="196"/>
      <c r="H19" s="196"/>
      <c r="I19" s="197">
        <f t="shared" si="5"/>
        <v>0</v>
      </c>
      <c r="J19" s="163"/>
      <c r="K19" s="164">
        <f t="shared" si="6"/>
        <v>0</v>
      </c>
    </row>
    <row r="20" spans="1:12">
      <c r="A20" s="198" t="s">
        <v>1179</v>
      </c>
      <c r="B20" s="178"/>
      <c r="C20" s="178"/>
      <c r="D20" s="199">
        <f>SUM(D17:D19)</f>
        <v>115243382.34</v>
      </c>
      <c r="E20" s="199">
        <f t="shared" ref="E20:H20" si="7">SUM(E17:E19)</f>
        <v>24847556.309999999</v>
      </c>
      <c r="F20" s="199">
        <f t="shared" si="7"/>
        <v>2727414.66</v>
      </c>
      <c r="G20" s="199">
        <f t="shared" si="7"/>
        <v>0</v>
      </c>
      <c r="H20" s="199">
        <f t="shared" si="7"/>
        <v>0</v>
      </c>
      <c r="I20" s="199">
        <f>SUM(I17:I19)</f>
        <v>142818353.31</v>
      </c>
      <c r="J20" s="199">
        <f>SUM(J17:J19)</f>
        <v>0</v>
      </c>
      <c r="K20" s="199">
        <f>SUM(K17:K19)</f>
        <v>142818353.31</v>
      </c>
    </row>
    <row r="21" spans="1:12">
      <c r="A21" s="198" t="s">
        <v>1180</v>
      </c>
      <c r="B21" s="178"/>
      <c r="C21" s="178"/>
      <c r="D21" s="199"/>
      <c r="E21" s="199"/>
      <c r="F21" s="199"/>
      <c r="G21" s="199"/>
      <c r="H21" s="199"/>
      <c r="I21" s="199"/>
      <c r="J21" s="199"/>
      <c r="K21" s="199"/>
    </row>
    <row r="22" spans="1:12">
      <c r="A22" s="155" t="s">
        <v>1110</v>
      </c>
      <c r="B22" s="161"/>
      <c r="C22" s="161"/>
      <c r="D22" s="194">
        <v>11604.43</v>
      </c>
      <c r="E22" s="194">
        <v>989.01</v>
      </c>
      <c r="F22" s="194"/>
      <c r="G22" s="194"/>
      <c r="H22" s="194"/>
      <c r="I22" s="195">
        <f>SUM(D22:H22)</f>
        <v>12593.44</v>
      </c>
      <c r="J22" s="162"/>
      <c r="K22" s="193">
        <f>SUM(I22:J22)</f>
        <v>12593.44</v>
      </c>
    </row>
    <row r="23" spans="1:12">
      <c r="A23" s="155" t="s">
        <v>995</v>
      </c>
      <c r="B23" s="161"/>
      <c r="C23" s="161"/>
      <c r="D23" s="196">
        <v>17581833.170000002</v>
      </c>
      <c r="E23" s="196">
        <v>3102676.44</v>
      </c>
      <c r="F23" s="196">
        <v>-93587.28</v>
      </c>
      <c r="G23" s="196"/>
      <c r="H23" s="196"/>
      <c r="I23" s="197">
        <f>SUM(D23:H23)</f>
        <v>20590922.330000002</v>
      </c>
      <c r="J23" s="163"/>
      <c r="K23" s="164">
        <f t="shared" ref="K23" si="8">SUM(I23:J23)</f>
        <v>20590922.330000002</v>
      </c>
    </row>
    <row r="24" spans="1:12" ht="20.25" thickBot="1">
      <c r="A24" s="156" t="s">
        <v>1032</v>
      </c>
      <c r="B24" s="154"/>
      <c r="C24" s="154"/>
      <c r="D24" s="170">
        <f>SUM(D20:D23)</f>
        <v>132836819.94000001</v>
      </c>
      <c r="E24" s="170">
        <f>SUM(E20:E23)</f>
        <v>27951221.760000002</v>
      </c>
      <c r="F24" s="170">
        <f t="shared" ref="F24:H24" si="9">SUM(F20:F23)</f>
        <v>2633827.3800000004</v>
      </c>
      <c r="G24" s="170">
        <f t="shared" si="9"/>
        <v>0</v>
      </c>
      <c r="H24" s="170">
        <f t="shared" si="9"/>
        <v>0</v>
      </c>
      <c r="I24" s="170">
        <f>SUM(I20:I23)</f>
        <v>163421869.08000001</v>
      </c>
      <c r="J24" s="170">
        <f>SUM(J20:J23)</f>
        <v>0</v>
      </c>
      <c r="K24" s="170">
        <f>SUM(K20:K23)</f>
        <v>163421869.08000001</v>
      </c>
    </row>
    <row r="25" spans="1:12" ht="17.25" customHeight="1" thickTop="1"/>
    <row r="26" spans="1:12">
      <c r="A26" s="156" t="s">
        <v>1171</v>
      </c>
      <c r="L26" s="154"/>
    </row>
  </sheetData>
  <mergeCells count="4">
    <mergeCell ref="A1:K1"/>
    <mergeCell ref="A2:K2"/>
    <mergeCell ref="A3:K3"/>
    <mergeCell ref="D6:I6"/>
  </mergeCells>
  <pageMargins left="0.31496062992125984" right="0.11811023622047245" top="0.35433070866141736" bottom="0.15748031496062992" header="0.31496062992125984" footer="0.31496062992125984"/>
  <pageSetup paperSize="9" scale="85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7" tint="0.59999389629810485"/>
  </sheetPr>
  <dimension ref="A1:U1260"/>
  <sheetViews>
    <sheetView topLeftCell="E1" workbookViewId="0">
      <selection activeCell="N48" sqref="N48"/>
    </sheetView>
  </sheetViews>
  <sheetFormatPr defaultColWidth="8.875" defaultRowHeight="19.5"/>
  <cols>
    <col min="1" max="1" width="37.25" style="201" hidden="1" customWidth="1"/>
    <col min="2" max="2" width="16.75" style="201" hidden="1" customWidth="1"/>
    <col min="3" max="3" width="14" style="202" hidden="1" customWidth="1"/>
    <col min="4" max="4" width="21.25" style="201" hidden="1" customWidth="1"/>
    <col min="5" max="5" width="53.125" style="155" customWidth="1"/>
    <col min="6" max="6" width="14.75" style="155" customWidth="1"/>
    <col min="7" max="7" width="1" style="155" customWidth="1"/>
    <col min="8" max="8" width="14.75" style="155" customWidth="1"/>
    <col min="9" max="9" width="1" style="155" customWidth="1"/>
    <col min="10" max="10" width="14.75" style="155" customWidth="1"/>
    <col min="11" max="11" width="1" style="155" customWidth="1"/>
    <col min="12" max="12" width="14.75" style="155" customWidth="1"/>
    <col min="13" max="13" width="1" style="155" customWidth="1"/>
    <col min="14" max="14" width="14.75" style="155" customWidth="1"/>
    <col min="15" max="15" width="1" style="155" customWidth="1"/>
    <col min="16" max="16" width="14.75" style="155" customWidth="1"/>
    <col min="17" max="17" width="1" style="155" customWidth="1"/>
    <col min="18" max="18" width="14.75" style="155" customWidth="1"/>
    <col min="19" max="19" width="1" style="155" customWidth="1"/>
    <col min="20" max="20" width="6.875" style="155" customWidth="1"/>
    <col min="21" max="16384" width="8.875" style="155"/>
  </cols>
  <sheetData>
    <row r="1" spans="1:21">
      <c r="E1" s="486" t="s">
        <v>2074</v>
      </c>
      <c r="F1" s="486"/>
      <c r="G1" s="486"/>
      <c r="H1" s="486"/>
      <c r="I1" s="178"/>
      <c r="J1" s="178"/>
      <c r="K1" s="178"/>
    </row>
    <row r="2" spans="1:21">
      <c r="A2" s="203" t="s">
        <v>999</v>
      </c>
      <c r="B2" s="204" t="s">
        <v>1172</v>
      </c>
      <c r="C2" s="204">
        <v>2565</v>
      </c>
      <c r="D2" s="204">
        <v>2564</v>
      </c>
      <c r="E2" s="486" t="s">
        <v>998</v>
      </c>
      <c r="F2" s="486"/>
      <c r="G2" s="486"/>
      <c r="H2" s="486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</row>
    <row r="3" spans="1:21">
      <c r="B3" s="204"/>
      <c r="C3" s="205"/>
      <c r="D3" s="204"/>
      <c r="E3" s="486" t="s">
        <v>1765</v>
      </c>
      <c r="F3" s="486"/>
      <c r="G3" s="486"/>
      <c r="H3" s="486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56" t="s">
        <v>1800</v>
      </c>
    </row>
    <row r="4" spans="1:21">
      <c r="B4" s="206"/>
      <c r="C4" s="207"/>
      <c r="D4" s="206"/>
      <c r="E4" s="182" t="s">
        <v>1860</v>
      </c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155" t="str">
        <f>IF($F$12&lt;&gt;0,"แสดง",IF($H$12&lt;&gt;0,"แสดง","  "))</f>
        <v>แสดง</v>
      </c>
    </row>
    <row r="5" spans="1:21">
      <c r="B5" s="204"/>
      <c r="C5" s="205"/>
      <c r="D5" s="204"/>
      <c r="E5" s="209"/>
      <c r="H5" s="178" t="s">
        <v>973</v>
      </c>
      <c r="I5" s="20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55" t="str">
        <f t="shared" ref="U5:U6" si="0">IF($F$12&lt;&gt;0,"แสดง",IF($H$12&lt;&gt;0,"แสดง","  "))</f>
        <v>แสดง</v>
      </c>
    </row>
    <row r="6" spans="1:21">
      <c r="B6" s="204"/>
      <c r="C6" s="205"/>
      <c r="D6" s="204"/>
      <c r="E6" s="209"/>
      <c r="F6" s="178">
        <v>2565</v>
      </c>
      <c r="G6" s="178"/>
      <c r="H6" s="178">
        <v>2564</v>
      </c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55" t="str">
        <f t="shared" si="0"/>
        <v>แสดง</v>
      </c>
    </row>
    <row r="7" spans="1:21" hidden="1">
      <c r="A7" s="210" t="s">
        <v>4</v>
      </c>
      <c r="B7" s="211" t="s">
        <v>3</v>
      </c>
      <c r="C7" s="212">
        <f>SUMIF('ตัดระหว่างกัน 2565'!D:D,$B7,'ตัดระหว่างกัน 2565'!K:K)-SUMIF('ตัดระหว่างกัน 2565'!D:D,หมายเหตุ!$B7,'ตัดระหว่างกัน 2565'!L:L)</f>
        <v>0</v>
      </c>
      <c r="D7" s="213">
        <f>SUMIF('ตัดระหว่างกัน 2564'!D:D,หมายเหตุ!$B7,'ตัดระหว่างกัน 2564'!K:K)-SUMIF('ตัดระหว่างกัน 2564'!D:D,$B7,'ตัดระหว่างกัน 2564'!L:L)</f>
        <v>0</v>
      </c>
      <c r="E7" s="214" t="s">
        <v>4</v>
      </c>
      <c r="F7" s="215">
        <f>SUM(C7)</f>
        <v>0</v>
      </c>
      <c r="G7" s="215"/>
      <c r="H7" s="215">
        <f>SUM(D7)</f>
        <v>0</v>
      </c>
      <c r="I7" s="216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155" t="str">
        <f>IF(F7&lt;&gt;0,"แสดง",IF(H7&lt;&gt;0,"แสดง","  "))</f>
        <v xml:space="preserve">  </v>
      </c>
    </row>
    <row r="8" spans="1:21">
      <c r="A8" s="218" t="s">
        <v>1211</v>
      </c>
      <c r="B8" s="219" t="s">
        <v>1210</v>
      </c>
      <c r="C8" s="212">
        <f>SUMIF('ตัดระหว่างกัน 2565'!D:D,$B8,'ตัดระหว่างกัน 2565'!K:K)-SUMIF('ตัดระหว่างกัน 2565'!D:D,หมายเหตุ!$B8,'ตัดระหว่างกัน 2565'!L:L)</f>
        <v>0</v>
      </c>
      <c r="D8" s="213">
        <f>SUMIF('ตัดระหว่างกัน 2564'!D:D,หมายเหตุ!$B8,'ตัดระหว่างกัน 2564'!K:K)-SUMIF('ตัดระหว่างกัน 2564'!D:D,$B8,'ตัดระหว่างกัน 2564'!L:L)</f>
        <v>0</v>
      </c>
      <c r="E8" s="158" t="s">
        <v>7</v>
      </c>
      <c r="F8" s="166">
        <f>SUM(C8:C9)</f>
        <v>91213243.350000009</v>
      </c>
      <c r="G8" s="166"/>
      <c r="H8" s="166">
        <f>SUM(D8:D9)</f>
        <v>78643894.269999996</v>
      </c>
      <c r="I8" s="160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55" t="str">
        <f t="shared" ref="U8:U69" si="1">IF(F8&lt;&gt;0,"แสดง",IF(H8&lt;&gt;0,"แสดง","  "))</f>
        <v>แสดง</v>
      </c>
    </row>
    <row r="9" spans="1:21" hidden="1">
      <c r="A9" s="218" t="s">
        <v>1209</v>
      </c>
      <c r="B9" s="219" t="s">
        <v>1208</v>
      </c>
      <c r="C9" s="212">
        <f>SUMIF('ตัดระหว่างกัน 2565'!D:D,$B9,'ตัดระหว่างกัน 2565'!K:K)-SUMIF('ตัดระหว่างกัน 2565'!D:D,หมายเหตุ!$B9,'ตัดระหว่างกัน 2565'!L:L)</f>
        <v>91213243.350000009</v>
      </c>
      <c r="D9" s="213">
        <f>SUMIF('ตัดระหว่างกัน 2564'!D:D,หมายเหตุ!$B9,'ตัดระหว่างกัน 2564'!K:K)-SUMIF('ตัดระหว่างกัน 2564'!D:D,$B9,'ตัดระหว่างกัน 2564'!L:L)</f>
        <v>78643894.269999996</v>
      </c>
      <c r="E9" s="158"/>
      <c r="F9" s="166"/>
      <c r="G9" s="166"/>
      <c r="H9" s="166"/>
      <c r="I9" s="160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55" t="str">
        <f t="shared" si="1"/>
        <v xml:space="preserve">  </v>
      </c>
    </row>
    <row r="10" spans="1:21" hidden="1">
      <c r="A10" s="210" t="s">
        <v>1034</v>
      </c>
      <c r="B10" s="211" t="s">
        <v>1035</v>
      </c>
      <c r="C10" s="212">
        <f>SUMIF('ตัดระหว่างกัน 2565'!D:D,$B10,'ตัดระหว่างกัน 2565'!K:K)-SUMIF('ตัดระหว่างกัน 2565'!D:D,หมายเหตุ!$B10,'ตัดระหว่างกัน 2565'!L:L)</f>
        <v>0</v>
      </c>
      <c r="D10" s="213">
        <f>SUMIF('ตัดระหว่างกัน 2564'!D:D,หมายเหตุ!$B10,'ตัดระหว่างกัน 2564'!K:K)-SUMIF('ตัดระหว่างกัน 2564'!D:D,$B10,'ตัดระหว่างกัน 2564'!L:L)</f>
        <v>0</v>
      </c>
      <c r="E10" s="158" t="s">
        <v>1068</v>
      </c>
      <c r="F10" s="166">
        <f>SUM(C10)</f>
        <v>0</v>
      </c>
      <c r="G10" s="166"/>
      <c r="H10" s="166">
        <f>SUM(D10)</f>
        <v>0</v>
      </c>
      <c r="I10" s="160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155" t="str">
        <f t="shared" si="1"/>
        <v xml:space="preserve">  </v>
      </c>
    </row>
    <row r="11" spans="1:21" hidden="1">
      <c r="A11" s="210" t="s">
        <v>5</v>
      </c>
      <c r="B11" s="211" t="s">
        <v>6</v>
      </c>
      <c r="C11" s="212">
        <f>SUMIF('ตัดระหว่างกัน 2565'!D:D,$B11,'ตัดระหว่างกัน 2565'!K:K)-SUMIF('ตัดระหว่างกัน 2565'!D:D,หมายเหตุ!$B11,'ตัดระหว่างกัน 2565'!L:L)</f>
        <v>0</v>
      </c>
      <c r="D11" s="213">
        <f>SUMIF('ตัดระหว่างกัน 2564'!D:D,หมายเหตุ!$B11,'ตัดระหว่างกัน 2564'!K:K)-SUMIF('ตัดระหว่างกัน 2564'!D:D,$B11,'ตัดระหว่างกัน 2564'!L:L)</f>
        <v>0</v>
      </c>
      <c r="E11" s="214" t="s">
        <v>5</v>
      </c>
      <c r="F11" s="215">
        <f>SUM(C11)</f>
        <v>0</v>
      </c>
      <c r="G11" s="166"/>
      <c r="H11" s="215">
        <f>SUM(D11)</f>
        <v>0</v>
      </c>
      <c r="I11" s="216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155" t="str">
        <f t="shared" si="1"/>
        <v xml:space="preserve">  </v>
      </c>
    </row>
    <row r="12" spans="1:21" ht="20.25" thickBot="1">
      <c r="B12" s="220"/>
      <c r="C12" s="212"/>
      <c r="D12" s="220"/>
      <c r="E12" s="156" t="s">
        <v>1000</v>
      </c>
      <c r="F12" s="221">
        <f>SUM(F7:F11)</f>
        <v>91213243.350000009</v>
      </c>
      <c r="G12" s="166"/>
      <c r="H12" s="221">
        <f>SUM(H7:H11)</f>
        <v>78643894.269999996</v>
      </c>
      <c r="I12" s="183"/>
      <c r="J12" s="178"/>
      <c r="K12" s="178"/>
      <c r="L12" s="222"/>
      <c r="M12" s="222"/>
      <c r="N12" s="222"/>
      <c r="O12" s="222"/>
      <c r="P12" s="222"/>
      <c r="Q12" s="222"/>
      <c r="R12" s="222"/>
      <c r="S12" s="222"/>
      <c r="T12" s="222"/>
      <c r="U12" s="155" t="str">
        <f t="shared" si="1"/>
        <v>แสดง</v>
      </c>
    </row>
    <row r="13" spans="1:21" ht="20.25" thickTop="1">
      <c r="G13" s="166"/>
      <c r="U13" s="155" t="str">
        <f t="shared" ref="U13:U14" si="2">IF($F$12&lt;&gt;0,"แสดง",IF($H$12&lt;&gt;0,"แสดง","  "))</f>
        <v>แสดง</v>
      </c>
    </row>
    <row r="14" spans="1:21">
      <c r="G14" s="166"/>
      <c r="U14" s="155" t="str">
        <f t="shared" si="2"/>
        <v>แสดง</v>
      </c>
    </row>
    <row r="15" spans="1:21" hidden="1">
      <c r="A15" s="203"/>
      <c r="B15" s="204"/>
      <c r="C15" s="205"/>
      <c r="D15" s="204"/>
      <c r="E15" s="182" t="s">
        <v>1861</v>
      </c>
      <c r="F15" s="179"/>
      <c r="G15" s="166"/>
      <c r="H15" s="179"/>
      <c r="I15" s="178"/>
      <c r="L15" s="178"/>
      <c r="M15" s="178"/>
      <c r="N15" s="178"/>
      <c r="O15" s="178"/>
      <c r="P15" s="178"/>
      <c r="Q15" s="178"/>
      <c r="R15" s="178"/>
      <c r="S15" s="178"/>
      <c r="T15" s="178"/>
      <c r="U15" s="155" t="str">
        <f t="shared" ref="U15:U17" si="3">IF($F$18&lt;&gt;0,"แสดง",IF($H$18&lt;&gt;0,"แสดง",IF($H$21&lt;&gt;0,"แสดง",IF($F$21&lt;&gt;0,"แสดง","  "))))</f>
        <v xml:space="preserve">  </v>
      </c>
    </row>
    <row r="16" spans="1:21" hidden="1">
      <c r="A16" s="223"/>
      <c r="B16" s="204"/>
      <c r="C16" s="205"/>
      <c r="D16" s="204"/>
      <c r="E16" s="209"/>
      <c r="G16" s="166"/>
      <c r="H16" s="178" t="s">
        <v>973</v>
      </c>
      <c r="I16" s="208"/>
      <c r="L16" s="178"/>
      <c r="M16" s="178"/>
      <c r="N16" s="178"/>
      <c r="O16" s="178"/>
      <c r="P16" s="178"/>
      <c r="Q16" s="178"/>
      <c r="R16" s="178"/>
      <c r="S16" s="178"/>
      <c r="T16" s="178"/>
      <c r="U16" s="155" t="str">
        <f t="shared" si="3"/>
        <v xml:space="preserve">  </v>
      </c>
    </row>
    <row r="17" spans="1:21" hidden="1">
      <c r="A17" s="223"/>
      <c r="B17" s="204"/>
      <c r="C17" s="205"/>
      <c r="D17" s="204"/>
      <c r="E17" s="209"/>
      <c r="F17" s="178">
        <v>2565</v>
      </c>
      <c r="G17" s="166"/>
      <c r="H17" s="178">
        <v>2564</v>
      </c>
      <c r="I17" s="178"/>
      <c r="L17" s="178"/>
      <c r="M17" s="178"/>
      <c r="N17" s="178"/>
      <c r="O17" s="178"/>
      <c r="P17" s="178"/>
      <c r="Q17" s="178"/>
      <c r="R17" s="178"/>
      <c r="S17" s="178"/>
      <c r="T17" s="178"/>
      <c r="U17" s="155" t="str">
        <f t="shared" si="3"/>
        <v xml:space="preserve">  </v>
      </c>
    </row>
    <row r="18" spans="1:21" hidden="1">
      <c r="A18" s="224" t="s">
        <v>1215</v>
      </c>
      <c r="B18" s="225" t="s">
        <v>1212</v>
      </c>
      <c r="C18" s="212">
        <f>SUMIF('ตัดระหว่างกัน 2565'!D:D,$B18,'ตัดระหว่างกัน 2565'!K:K)-SUMIF('ตัดระหว่างกัน 2565'!D:D,หมายเหตุ!$B18,'ตัดระหว่างกัน 2565'!L:L)</f>
        <v>0</v>
      </c>
      <c r="D18" s="213">
        <f>SUMIF('ตัดระหว่างกัน 2564'!D:D,หมายเหตุ!$B18,'ตัดระหว่างกัน 2564'!K:K)-SUMIF('ตัดระหว่างกัน 2564'!D:D,$B18,'ตัดระหว่างกัน 2564'!L:L)</f>
        <v>0</v>
      </c>
      <c r="E18" s="158" t="s">
        <v>22</v>
      </c>
      <c r="F18" s="166">
        <f>SUM(C18:C20)</f>
        <v>0</v>
      </c>
      <c r="G18" s="166"/>
      <c r="H18" s="166">
        <f>SUM(D18:D20)</f>
        <v>0</v>
      </c>
      <c r="I18" s="166"/>
      <c r="L18" s="226"/>
      <c r="M18" s="226"/>
      <c r="N18" s="226"/>
      <c r="O18" s="226"/>
      <c r="P18" s="226"/>
      <c r="Q18" s="226"/>
      <c r="R18" s="226"/>
      <c r="S18" s="226"/>
      <c r="T18" s="226"/>
      <c r="U18" s="155" t="str">
        <f t="shared" si="1"/>
        <v xml:space="preserve">  </v>
      </c>
    </row>
    <row r="19" spans="1:21" hidden="1">
      <c r="A19" s="224" t="s">
        <v>1216</v>
      </c>
      <c r="B19" s="225" t="s">
        <v>1213</v>
      </c>
      <c r="C19" s="212">
        <f>SUMIF('ตัดระหว่างกัน 2565'!D:D,$B19,'ตัดระหว่างกัน 2565'!K:K)-SUMIF('ตัดระหว่างกัน 2565'!D:D,หมายเหตุ!$B19,'ตัดระหว่างกัน 2565'!L:L)</f>
        <v>0</v>
      </c>
      <c r="D19" s="213">
        <f>SUMIF('ตัดระหว่างกัน 2564'!D:D,หมายเหตุ!$B19,'ตัดระหว่างกัน 2564'!K:K)-SUMIF('ตัดระหว่างกัน 2564'!D:D,$B19,'ตัดระหว่างกัน 2564'!L:L)</f>
        <v>0</v>
      </c>
      <c r="E19" s="158"/>
      <c r="F19" s="159"/>
      <c r="G19" s="166"/>
      <c r="H19" s="159"/>
      <c r="I19" s="159"/>
      <c r="L19" s="226"/>
      <c r="M19" s="226"/>
      <c r="N19" s="226"/>
      <c r="O19" s="226"/>
      <c r="P19" s="226"/>
      <c r="Q19" s="226"/>
      <c r="R19" s="226"/>
      <c r="S19" s="226"/>
      <c r="T19" s="226"/>
      <c r="U19" s="155" t="str">
        <f t="shared" si="1"/>
        <v xml:space="preserve">  </v>
      </c>
    </row>
    <row r="20" spans="1:21" hidden="1">
      <c r="A20" s="224" t="s">
        <v>1217</v>
      </c>
      <c r="B20" s="225" t="s">
        <v>1214</v>
      </c>
      <c r="C20" s="212">
        <f>SUMIF('ตัดระหว่างกัน 2565'!D:D,$B20,'ตัดระหว่างกัน 2565'!K:K)-SUMIF('ตัดระหว่างกัน 2565'!D:D,หมายเหตุ!$B20,'ตัดระหว่างกัน 2565'!L:L)</f>
        <v>0</v>
      </c>
      <c r="D20" s="213">
        <f>SUMIF('ตัดระหว่างกัน 2564'!D:D,หมายเหตุ!$B20,'ตัดระหว่างกัน 2564'!K:K)-SUMIF('ตัดระหว่างกัน 2564'!D:D,$B20,'ตัดระหว่างกัน 2564'!L:L)</f>
        <v>0</v>
      </c>
      <c r="E20" s="158"/>
      <c r="F20" s="159"/>
      <c r="G20" s="166"/>
      <c r="H20" s="159"/>
      <c r="I20" s="159"/>
      <c r="L20" s="226"/>
      <c r="M20" s="226"/>
      <c r="N20" s="226"/>
      <c r="O20" s="226"/>
      <c r="P20" s="226"/>
      <c r="Q20" s="226"/>
      <c r="R20" s="226"/>
      <c r="S20" s="226"/>
      <c r="T20" s="226"/>
      <c r="U20" s="155" t="str">
        <f t="shared" si="1"/>
        <v xml:space="preserve">  </v>
      </c>
    </row>
    <row r="21" spans="1:21" hidden="1">
      <c r="A21" s="224" t="s">
        <v>1225</v>
      </c>
      <c r="B21" s="219" t="s">
        <v>1226</v>
      </c>
      <c r="C21" s="212">
        <f>SUMIF('ตัดระหว่างกัน 2565'!D:D,$B21,'ตัดระหว่างกัน 2565'!K:K)-SUMIF('ตัดระหว่างกัน 2565'!D:D,หมายเหตุ!$B21,'ตัดระหว่างกัน 2565'!L:L)</f>
        <v>0</v>
      </c>
      <c r="D21" s="213">
        <f>SUMIF('ตัดระหว่างกัน 2564'!D:D,หมายเหตุ!$B21,'ตัดระหว่างกัน 2564'!K:K)-SUMIF('ตัดระหว่างกัน 2564'!D:D,$B21,'ตัดระหว่างกัน 2564'!L:L)</f>
        <v>0</v>
      </c>
      <c r="E21" s="158" t="s">
        <v>24</v>
      </c>
      <c r="F21" s="166">
        <f>SUM(C21:C28)</f>
        <v>0</v>
      </c>
      <c r="G21" s="166"/>
      <c r="H21" s="166">
        <f>SUM(D21:D28)</f>
        <v>0</v>
      </c>
      <c r="I21" s="166"/>
      <c r="L21" s="167"/>
      <c r="M21" s="167"/>
      <c r="N21" s="167"/>
      <c r="O21" s="167"/>
      <c r="P21" s="167"/>
      <c r="Q21" s="167"/>
      <c r="R21" s="167"/>
      <c r="S21" s="167"/>
      <c r="T21" s="167"/>
      <c r="U21" s="155" t="str">
        <f t="shared" si="1"/>
        <v xml:space="preserve">  </v>
      </c>
    </row>
    <row r="22" spans="1:21" hidden="1">
      <c r="A22" s="224" t="s">
        <v>1227</v>
      </c>
      <c r="B22" s="219" t="s">
        <v>1218</v>
      </c>
      <c r="C22" s="212">
        <f>SUMIF('ตัดระหว่างกัน 2565'!D:D,$B22,'ตัดระหว่างกัน 2565'!K:K)-SUMIF('ตัดระหว่างกัน 2565'!D:D,หมายเหตุ!$B22,'ตัดระหว่างกัน 2565'!L:L)</f>
        <v>0</v>
      </c>
      <c r="D22" s="213">
        <f>SUMIF('ตัดระหว่างกัน 2564'!D:D,หมายเหตุ!$B22,'ตัดระหว่างกัน 2564'!K:K)-SUMIF('ตัดระหว่างกัน 2564'!D:D,$B22,'ตัดระหว่างกัน 2564'!L:L)</f>
        <v>0</v>
      </c>
      <c r="E22" s="158"/>
      <c r="F22" s="159"/>
      <c r="G22" s="166"/>
      <c r="H22" s="159"/>
      <c r="I22" s="159"/>
      <c r="L22" s="167"/>
      <c r="M22" s="167"/>
      <c r="N22" s="167"/>
      <c r="O22" s="167"/>
      <c r="P22" s="167"/>
      <c r="Q22" s="167"/>
      <c r="R22" s="167"/>
      <c r="S22" s="167"/>
      <c r="T22" s="167"/>
      <c r="U22" s="155" t="str">
        <f t="shared" si="1"/>
        <v xml:space="preserve">  </v>
      </c>
    </row>
    <row r="23" spans="1:21" hidden="1">
      <c r="A23" s="224" t="s">
        <v>1228</v>
      </c>
      <c r="B23" s="219" t="s">
        <v>1219</v>
      </c>
      <c r="C23" s="212">
        <f>SUMIF('ตัดระหว่างกัน 2565'!D:D,$B23,'ตัดระหว่างกัน 2565'!K:K)-SUMIF('ตัดระหว่างกัน 2565'!D:D,หมายเหตุ!$B23,'ตัดระหว่างกัน 2565'!L:L)</f>
        <v>0</v>
      </c>
      <c r="D23" s="213">
        <f>SUMIF('ตัดระหว่างกัน 2564'!D:D,หมายเหตุ!$B23,'ตัดระหว่างกัน 2564'!K:K)-SUMIF('ตัดระหว่างกัน 2564'!D:D,$B23,'ตัดระหว่างกัน 2564'!L:L)</f>
        <v>0</v>
      </c>
      <c r="E23" s="158"/>
      <c r="F23" s="159"/>
      <c r="G23" s="166"/>
      <c r="H23" s="159"/>
      <c r="I23" s="159"/>
      <c r="L23" s="167"/>
      <c r="M23" s="167"/>
      <c r="N23" s="167"/>
      <c r="O23" s="167"/>
      <c r="P23" s="167"/>
      <c r="Q23" s="167"/>
      <c r="R23" s="167"/>
      <c r="S23" s="167"/>
      <c r="T23" s="167"/>
      <c r="U23" s="155" t="str">
        <f t="shared" si="1"/>
        <v xml:space="preserve">  </v>
      </c>
    </row>
    <row r="24" spans="1:21" hidden="1">
      <c r="A24" s="224" t="s">
        <v>1229</v>
      </c>
      <c r="B24" s="219" t="s">
        <v>1221</v>
      </c>
      <c r="C24" s="212">
        <f>SUMIF('ตัดระหว่างกัน 2565'!D:D,$B24,'ตัดระหว่างกัน 2565'!K:K)-SUMIF('ตัดระหว่างกัน 2565'!D:D,หมายเหตุ!$B24,'ตัดระหว่างกัน 2565'!L:L)</f>
        <v>0</v>
      </c>
      <c r="D24" s="213">
        <f>SUMIF('ตัดระหว่างกัน 2564'!D:D,หมายเหตุ!$B24,'ตัดระหว่างกัน 2564'!K:K)-SUMIF('ตัดระหว่างกัน 2564'!D:D,$B24,'ตัดระหว่างกัน 2564'!L:L)</f>
        <v>0</v>
      </c>
      <c r="E24" s="158"/>
      <c r="F24" s="159"/>
      <c r="G24" s="166"/>
      <c r="H24" s="159"/>
      <c r="I24" s="159"/>
      <c r="L24" s="167"/>
      <c r="M24" s="167"/>
      <c r="N24" s="167"/>
      <c r="O24" s="167"/>
      <c r="P24" s="167"/>
      <c r="Q24" s="167"/>
      <c r="R24" s="167"/>
      <c r="S24" s="167"/>
      <c r="T24" s="167"/>
      <c r="U24" s="155" t="str">
        <f t="shared" si="1"/>
        <v xml:space="preserve">  </v>
      </c>
    </row>
    <row r="25" spans="1:21" hidden="1">
      <c r="A25" s="224" t="s">
        <v>1230</v>
      </c>
      <c r="B25" s="219" t="s">
        <v>1222</v>
      </c>
      <c r="C25" s="212">
        <f>SUMIF('ตัดระหว่างกัน 2565'!D:D,$B25,'ตัดระหว่างกัน 2565'!K:K)-SUMIF('ตัดระหว่างกัน 2565'!D:D,หมายเหตุ!$B25,'ตัดระหว่างกัน 2565'!L:L)</f>
        <v>0</v>
      </c>
      <c r="D25" s="213">
        <f>SUMIF('ตัดระหว่างกัน 2564'!D:D,หมายเหตุ!$B25,'ตัดระหว่างกัน 2564'!K:K)-SUMIF('ตัดระหว่างกัน 2564'!D:D,$B25,'ตัดระหว่างกัน 2564'!L:L)</f>
        <v>0</v>
      </c>
      <c r="E25" s="158"/>
      <c r="F25" s="159"/>
      <c r="G25" s="166"/>
      <c r="H25" s="159"/>
      <c r="I25" s="159"/>
      <c r="L25" s="167"/>
      <c r="M25" s="167"/>
      <c r="N25" s="167"/>
      <c r="O25" s="167"/>
      <c r="P25" s="167"/>
      <c r="Q25" s="167"/>
      <c r="R25" s="167"/>
      <c r="S25" s="167"/>
      <c r="T25" s="167"/>
      <c r="U25" s="155" t="str">
        <f t="shared" si="1"/>
        <v xml:space="preserve">  </v>
      </c>
    </row>
    <row r="26" spans="1:21" hidden="1">
      <c r="A26" s="224" t="s">
        <v>1231</v>
      </c>
      <c r="B26" s="219" t="s">
        <v>1220</v>
      </c>
      <c r="C26" s="212">
        <f>SUMIF('ตัดระหว่างกัน 2565'!D:D,$B26,'ตัดระหว่างกัน 2565'!K:K)-SUMIF('ตัดระหว่างกัน 2565'!D:D,หมายเหตุ!$B26,'ตัดระหว่างกัน 2565'!L:L)</f>
        <v>0</v>
      </c>
      <c r="D26" s="213">
        <f>SUMIF('ตัดระหว่างกัน 2564'!D:D,หมายเหตุ!$B26,'ตัดระหว่างกัน 2564'!K:K)-SUMIF('ตัดระหว่างกัน 2564'!D:D,$B26,'ตัดระหว่างกัน 2564'!L:L)</f>
        <v>0</v>
      </c>
      <c r="E26" s="158"/>
      <c r="F26" s="159"/>
      <c r="G26" s="166"/>
      <c r="H26" s="159"/>
      <c r="I26" s="159"/>
      <c r="L26" s="167"/>
      <c r="M26" s="167"/>
      <c r="N26" s="167"/>
      <c r="O26" s="167"/>
      <c r="P26" s="167"/>
      <c r="Q26" s="167"/>
      <c r="R26" s="167"/>
      <c r="S26" s="167"/>
      <c r="T26" s="167"/>
      <c r="U26" s="155" t="str">
        <f t="shared" si="1"/>
        <v xml:space="preserve">  </v>
      </c>
    </row>
    <row r="27" spans="1:21" hidden="1">
      <c r="A27" s="224" t="s">
        <v>1232</v>
      </c>
      <c r="B27" s="219" t="s">
        <v>1223</v>
      </c>
      <c r="C27" s="212">
        <f>SUMIF('ตัดระหว่างกัน 2565'!D:D,$B27,'ตัดระหว่างกัน 2565'!K:K)-SUMIF('ตัดระหว่างกัน 2565'!D:D,หมายเหตุ!$B27,'ตัดระหว่างกัน 2565'!L:L)</f>
        <v>0</v>
      </c>
      <c r="D27" s="213">
        <f>SUMIF('ตัดระหว่างกัน 2564'!D:D,หมายเหตุ!$B27,'ตัดระหว่างกัน 2564'!K:K)-SUMIF('ตัดระหว่างกัน 2564'!D:D,$B27,'ตัดระหว่างกัน 2564'!L:L)</f>
        <v>0</v>
      </c>
      <c r="E27" s="158"/>
      <c r="F27" s="159"/>
      <c r="G27" s="166"/>
      <c r="H27" s="159"/>
      <c r="I27" s="159"/>
      <c r="L27" s="167"/>
      <c r="M27" s="167"/>
      <c r="N27" s="167"/>
      <c r="O27" s="167"/>
      <c r="P27" s="167"/>
      <c r="Q27" s="167"/>
      <c r="R27" s="167"/>
      <c r="S27" s="167"/>
      <c r="T27" s="167"/>
      <c r="U27" s="155" t="str">
        <f t="shared" si="1"/>
        <v xml:space="preserve">  </v>
      </c>
    </row>
    <row r="28" spans="1:21" hidden="1">
      <c r="A28" s="224" t="s">
        <v>1233</v>
      </c>
      <c r="B28" s="219" t="s">
        <v>1224</v>
      </c>
      <c r="C28" s="212">
        <f>SUMIF('ตัดระหว่างกัน 2565'!D:D,$B28,'ตัดระหว่างกัน 2565'!K:K)-SUMIF('ตัดระหว่างกัน 2565'!D:D,หมายเหตุ!$B28,'ตัดระหว่างกัน 2565'!L:L)</f>
        <v>0</v>
      </c>
      <c r="D28" s="213">
        <f>SUMIF('ตัดระหว่างกัน 2564'!D:D,หมายเหตุ!$B28,'ตัดระหว่างกัน 2564'!K:K)-SUMIF('ตัดระหว่างกัน 2564'!D:D,$B28,'ตัดระหว่างกัน 2564'!L:L)</f>
        <v>0</v>
      </c>
      <c r="E28" s="158"/>
      <c r="F28" s="159"/>
      <c r="G28" s="166"/>
      <c r="H28" s="159"/>
      <c r="I28" s="159"/>
      <c r="L28" s="167"/>
      <c r="M28" s="167"/>
      <c r="N28" s="167"/>
      <c r="O28" s="167"/>
      <c r="P28" s="167"/>
      <c r="Q28" s="167"/>
      <c r="R28" s="167"/>
      <c r="S28" s="167"/>
      <c r="T28" s="167"/>
      <c r="U28" s="155" t="str">
        <f t="shared" si="1"/>
        <v xml:space="preserve">  </v>
      </c>
    </row>
    <row r="29" spans="1:21" hidden="1">
      <c r="A29" s="227" t="s">
        <v>1243</v>
      </c>
      <c r="B29" s="219" t="s">
        <v>1234</v>
      </c>
      <c r="C29" s="212">
        <f>SUMIF('ตัดระหว่างกัน 2565'!D:D,$B29,'ตัดระหว่างกัน 2565'!K:K)-SUMIF('ตัดระหว่างกัน 2565'!D:D,หมายเหตุ!$B29,'ตัดระหว่างกัน 2565'!L:L)</f>
        <v>0</v>
      </c>
      <c r="D29" s="213">
        <f>SUMIF('ตัดระหว่างกัน 2564'!D:D,หมายเหตุ!$B29,'ตัดระหว่างกัน 2564'!K:K)-SUMIF('ตัดระหว่างกัน 2564'!D:D,$B29,'ตัดระหว่างกัน 2564'!L:L)</f>
        <v>0</v>
      </c>
      <c r="E29" s="158" t="s">
        <v>1839</v>
      </c>
      <c r="F29" s="196">
        <f>SUM(C29:C37)</f>
        <v>0</v>
      </c>
      <c r="G29" s="166"/>
      <c r="H29" s="196">
        <f>SUM(D29:D37)</f>
        <v>0</v>
      </c>
      <c r="I29" s="228"/>
      <c r="J29" s="158"/>
      <c r="K29" s="158"/>
      <c r="L29" s="167"/>
      <c r="M29" s="167"/>
      <c r="N29" s="167"/>
      <c r="O29" s="167"/>
      <c r="P29" s="167"/>
      <c r="Q29" s="167"/>
      <c r="R29" s="167"/>
      <c r="S29" s="167"/>
      <c r="T29" s="167"/>
      <c r="U29" s="155" t="str">
        <f t="shared" si="1"/>
        <v xml:space="preserve">  </v>
      </c>
    </row>
    <row r="30" spans="1:21" hidden="1">
      <c r="A30" s="227" t="s">
        <v>1244</v>
      </c>
      <c r="B30" s="219" t="s">
        <v>1235</v>
      </c>
      <c r="C30" s="212">
        <f>SUMIF('ตัดระหว่างกัน 2565'!D:D,$B30,'ตัดระหว่างกัน 2565'!K:K)-SUMIF('ตัดระหว่างกัน 2565'!D:D,หมายเหตุ!$B30,'ตัดระหว่างกัน 2565'!L:L)</f>
        <v>0</v>
      </c>
      <c r="D30" s="213">
        <f>SUMIF('ตัดระหว่างกัน 2564'!D:D,หมายเหตุ!$B30,'ตัดระหว่างกัน 2564'!K:K)-SUMIF('ตัดระหว่างกัน 2564'!D:D,$B30,'ตัดระหว่างกัน 2564'!L:L)</f>
        <v>0</v>
      </c>
      <c r="E30" s="158"/>
      <c r="F30" s="159"/>
      <c r="G30" s="166"/>
      <c r="H30" s="159"/>
      <c r="I30" s="159"/>
      <c r="J30" s="158"/>
      <c r="K30" s="158"/>
      <c r="L30" s="167"/>
      <c r="M30" s="167"/>
      <c r="N30" s="167"/>
      <c r="O30" s="167"/>
      <c r="P30" s="167"/>
      <c r="Q30" s="167"/>
      <c r="R30" s="167"/>
      <c r="S30" s="167"/>
      <c r="T30" s="167"/>
      <c r="U30" s="155" t="str">
        <f t="shared" si="1"/>
        <v xml:space="preserve">  </v>
      </c>
    </row>
    <row r="31" spans="1:21" hidden="1">
      <c r="A31" s="227" t="s">
        <v>1245</v>
      </c>
      <c r="B31" s="219" t="s">
        <v>1236</v>
      </c>
      <c r="C31" s="212">
        <f>SUMIF('ตัดระหว่างกัน 2565'!D:D,$B31,'ตัดระหว่างกัน 2565'!K:K)-SUMIF('ตัดระหว่างกัน 2565'!D:D,หมายเหตุ!$B31,'ตัดระหว่างกัน 2565'!L:L)</f>
        <v>0</v>
      </c>
      <c r="D31" s="213">
        <f>SUMIF('ตัดระหว่างกัน 2564'!D:D,หมายเหตุ!$B31,'ตัดระหว่างกัน 2564'!K:K)-SUMIF('ตัดระหว่างกัน 2564'!D:D,$B31,'ตัดระหว่างกัน 2564'!L:L)</f>
        <v>0</v>
      </c>
      <c r="E31" s="158"/>
      <c r="F31" s="159"/>
      <c r="G31" s="166"/>
      <c r="H31" s="159"/>
      <c r="I31" s="159"/>
      <c r="J31" s="158"/>
      <c r="K31" s="158"/>
      <c r="L31" s="167"/>
      <c r="M31" s="167"/>
      <c r="N31" s="167"/>
      <c r="O31" s="167"/>
      <c r="P31" s="167"/>
      <c r="Q31" s="167"/>
      <c r="R31" s="167"/>
      <c r="S31" s="167"/>
      <c r="T31" s="167"/>
      <c r="U31" s="155" t="str">
        <f t="shared" si="1"/>
        <v xml:space="preserve">  </v>
      </c>
    </row>
    <row r="32" spans="1:21" hidden="1">
      <c r="A32" s="227" t="s">
        <v>1246</v>
      </c>
      <c r="B32" s="219" t="s">
        <v>1237</v>
      </c>
      <c r="C32" s="212">
        <f>SUMIF('ตัดระหว่างกัน 2565'!D:D,$B32,'ตัดระหว่างกัน 2565'!K:K)-SUMIF('ตัดระหว่างกัน 2565'!D:D,หมายเหตุ!$B32,'ตัดระหว่างกัน 2565'!L:L)</f>
        <v>0</v>
      </c>
      <c r="D32" s="213">
        <f>SUMIF('ตัดระหว่างกัน 2564'!D:D,หมายเหตุ!$B32,'ตัดระหว่างกัน 2564'!K:K)-SUMIF('ตัดระหว่างกัน 2564'!D:D,$B32,'ตัดระหว่างกัน 2564'!L:L)</f>
        <v>0</v>
      </c>
      <c r="E32" s="158"/>
      <c r="F32" s="159"/>
      <c r="G32" s="166"/>
      <c r="H32" s="159"/>
      <c r="I32" s="159"/>
      <c r="J32" s="158"/>
      <c r="K32" s="158"/>
      <c r="L32" s="167"/>
      <c r="M32" s="167"/>
      <c r="N32" s="167"/>
      <c r="O32" s="167"/>
      <c r="P32" s="167"/>
      <c r="Q32" s="167"/>
      <c r="R32" s="167"/>
      <c r="S32" s="167"/>
      <c r="T32" s="167"/>
      <c r="U32" s="155" t="str">
        <f t="shared" si="1"/>
        <v xml:space="preserve">  </v>
      </c>
    </row>
    <row r="33" spans="1:21" hidden="1">
      <c r="A33" s="227" t="s">
        <v>1247</v>
      </c>
      <c r="B33" s="219" t="s">
        <v>1238</v>
      </c>
      <c r="C33" s="212">
        <f>SUMIF('ตัดระหว่างกัน 2565'!D:D,$B33,'ตัดระหว่างกัน 2565'!K:K)-SUMIF('ตัดระหว่างกัน 2565'!D:D,หมายเหตุ!$B33,'ตัดระหว่างกัน 2565'!L:L)</f>
        <v>0</v>
      </c>
      <c r="D33" s="213">
        <f>SUMIF('ตัดระหว่างกัน 2564'!D:D,หมายเหตุ!$B33,'ตัดระหว่างกัน 2564'!K:K)-SUMIF('ตัดระหว่างกัน 2564'!D:D,$B33,'ตัดระหว่างกัน 2564'!L:L)</f>
        <v>0</v>
      </c>
      <c r="E33" s="158"/>
      <c r="F33" s="159"/>
      <c r="G33" s="166"/>
      <c r="H33" s="159"/>
      <c r="I33" s="159"/>
      <c r="J33" s="158"/>
      <c r="K33" s="158"/>
      <c r="L33" s="167"/>
      <c r="M33" s="167"/>
      <c r="N33" s="167"/>
      <c r="O33" s="167"/>
      <c r="P33" s="167"/>
      <c r="Q33" s="167"/>
      <c r="R33" s="167"/>
      <c r="S33" s="167"/>
      <c r="T33" s="167"/>
      <c r="U33" s="155" t="str">
        <f t="shared" si="1"/>
        <v xml:space="preserve">  </v>
      </c>
    </row>
    <row r="34" spans="1:21" hidden="1">
      <c r="A34" s="227" t="s">
        <v>1248</v>
      </c>
      <c r="B34" s="219" t="s">
        <v>1239</v>
      </c>
      <c r="C34" s="212">
        <f>SUMIF('ตัดระหว่างกัน 2565'!D:D,$B34,'ตัดระหว่างกัน 2565'!K:K)-SUMIF('ตัดระหว่างกัน 2565'!D:D,หมายเหตุ!$B34,'ตัดระหว่างกัน 2565'!L:L)</f>
        <v>0</v>
      </c>
      <c r="D34" s="213">
        <f>SUMIF('ตัดระหว่างกัน 2564'!D:D,หมายเหตุ!$B34,'ตัดระหว่างกัน 2564'!K:K)-SUMIF('ตัดระหว่างกัน 2564'!D:D,$B34,'ตัดระหว่างกัน 2564'!L:L)</f>
        <v>0</v>
      </c>
      <c r="E34" s="158"/>
      <c r="F34" s="159"/>
      <c r="G34" s="166"/>
      <c r="H34" s="159"/>
      <c r="I34" s="159"/>
      <c r="J34" s="158"/>
      <c r="K34" s="158"/>
      <c r="L34" s="167"/>
      <c r="M34" s="167"/>
      <c r="N34" s="167"/>
      <c r="O34" s="167"/>
      <c r="P34" s="167"/>
      <c r="Q34" s="167"/>
      <c r="R34" s="167"/>
      <c r="S34" s="167"/>
      <c r="T34" s="167"/>
      <c r="U34" s="155" t="str">
        <f t="shared" si="1"/>
        <v xml:space="preserve">  </v>
      </c>
    </row>
    <row r="35" spans="1:21" hidden="1">
      <c r="A35" s="227" t="s">
        <v>1249</v>
      </c>
      <c r="B35" s="219" t="s">
        <v>1240</v>
      </c>
      <c r="C35" s="212">
        <f>SUMIF('ตัดระหว่างกัน 2565'!D:D,$B35,'ตัดระหว่างกัน 2565'!K:K)-SUMIF('ตัดระหว่างกัน 2565'!D:D,หมายเหตุ!$B35,'ตัดระหว่างกัน 2565'!L:L)</f>
        <v>0</v>
      </c>
      <c r="D35" s="213">
        <f>SUMIF('ตัดระหว่างกัน 2564'!D:D,หมายเหตุ!$B35,'ตัดระหว่างกัน 2564'!K:K)-SUMIF('ตัดระหว่างกัน 2564'!D:D,$B35,'ตัดระหว่างกัน 2564'!L:L)</f>
        <v>0</v>
      </c>
      <c r="E35" s="158"/>
      <c r="F35" s="159"/>
      <c r="G35" s="166"/>
      <c r="H35" s="159"/>
      <c r="I35" s="159"/>
      <c r="J35" s="158"/>
      <c r="K35" s="158"/>
      <c r="L35" s="167"/>
      <c r="M35" s="167"/>
      <c r="N35" s="167"/>
      <c r="O35" s="167"/>
      <c r="P35" s="167"/>
      <c r="Q35" s="167"/>
      <c r="R35" s="167"/>
      <c r="S35" s="167"/>
      <c r="T35" s="167"/>
      <c r="U35" s="155" t="str">
        <f t="shared" si="1"/>
        <v xml:space="preserve">  </v>
      </c>
    </row>
    <row r="36" spans="1:21" hidden="1">
      <c r="A36" s="227" t="s">
        <v>1250</v>
      </c>
      <c r="B36" s="219" t="s">
        <v>1241</v>
      </c>
      <c r="C36" s="212">
        <f>SUMIF('ตัดระหว่างกัน 2565'!D:D,$B36,'ตัดระหว่างกัน 2565'!K:K)-SUMIF('ตัดระหว่างกัน 2565'!D:D,หมายเหตุ!$B36,'ตัดระหว่างกัน 2565'!L:L)</f>
        <v>0</v>
      </c>
      <c r="D36" s="213">
        <f>SUMIF('ตัดระหว่างกัน 2564'!D:D,หมายเหตุ!$B36,'ตัดระหว่างกัน 2564'!K:K)-SUMIF('ตัดระหว่างกัน 2564'!D:D,$B36,'ตัดระหว่างกัน 2564'!L:L)</f>
        <v>0</v>
      </c>
      <c r="E36" s="158"/>
      <c r="F36" s="159"/>
      <c r="G36" s="166"/>
      <c r="H36" s="159"/>
      <c r="I36" s="159"/>
      <c r="J36" s="158"/>
      <c r="K36" s="158"/>
      <c r="L36" s="167"/>
      <c r="M36" s="167"/>
      <c r="N36" s="167"/>
      <c r="O36" s="167"/>
      <c r="P36" s="167"/>
      <c r="Q36" s="167"/>
      <c r="R36" s="167"/>
      <c r="S36" s="167"/>
      <c r="T36" s="167"/>
      <c r="U36" s="155" t="str">
        <f t="shared" si="1"/>
        <v xml:space="preserve">  </v>
      </c>
    </row>
    <row r="37" spans="1:21" hidden="1">
      <c r="A37" s="227" t="s">
        <v>1251</v>
      </c>
      <c r="B37" s="219" t="s">
        <v>1242</v>
      </c>
      <c r="C37" s="212">
        <f>SUMIF('ตัดระหว่างกัน 2565'!D:D,$B37,'ตัดระหว่างกัน 2565'!K:K)-SUMIF('ตัดระหว่างกัน 2565'!D:D,หมายเหตุ!$B37,'ตัดระหว่างกัน 2565'!L:L)</f>
        <v>0</v>
      </c>
      <c r="D37" s="213">
        <f>SUMIF('ตัดระหว่างกัน 2564'!D:D,หมายเหตุ!$B37,'ตัดระหว่างกัน 2564'!K:K)-SUMIF('ตัดระหว่างกัน 2564'!D:D,$B37,'ตัดระหว่างกัน 2564'!L:L)</f>
        <v>0</v>
      </c>
      <c r="E37" s="158"/>
      <c r="F37" s="159"/>
      <c r="G37" s="166"/>
      <c r="H37" s="159"/>
      <c r="I37" s="159"/>
      <c r="J37" s="158"/>
      <c r="K37" s="158"/>
      <c r="L37" s="167"/>
      <c r="M37" s="167"/>
      <c r="N37" s="167"/>
      <c r="O37" s="167"/>
      <c r="P37" s="167"/>
      <c r="Q37" s="167"/>
      <c r="R37" s="167"/>
      <c r="S37" s="167"/>
      <c r="T37" s="167"/>
      <c r="U37" s="155" t="str">
        <f t="shared" si="1"/>
        <v xml:space="preserve">  </v>
      </c>
    </row>
    <row r="38" spans="1:21" ht="20.25" hidden="1" thickBot="1">
      <c r="B38" s="223"/>
      <c r="C38" s="229"/>
      <c r="D38" s="223"/>
      <c r="E38" s="230" t="s">
        <v>1111</v>
      </c>
      <c r="F38" s="231">
        <f>SUM(F18:F29)</f>
        <v>0</v>
      </c>
      <c r="G38" s="166"/>
      <c r="H38" s="231">
        <f>SUM(H18:H29)</f>
        <v>0</v>
      </c>
      <c r="I38" s="232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55" t="str">
        <f>IF($F$18&lt;&gt;0,"แสดง",IF($H$18&lt;&gt;0,"แสดง",IF($H$21&lt;&gt;0,"แสดง",IF($F$21&lt;&gt;0,"แสดง","  "))))</f>
        <v xml:space="preserve">  </v>
      </c>
    </row>
    <row r="39" spans="1:21" hidden="1">
      <c r="B39" s="223"/>
      <c r="C39" s="229"/>
      <c r="D39" s="223"/>
      <c r="G39" s="166"/>
      <c r="U39" s="155" t="str">
        <f t="shared" ref="U39:U47" si="4">IF($F$18&lt;&gt;0,"แสดง",IF($H$18&lt;&gt;0,"แสดง",IF($H$21&lt;&gt;0,"แสดง",IF($F$21&lt;&gt;0,"แสดง","  "))))</f>
        <v xml:space="preserve">  </v>
      </c>
    </row>
    <row r="40" spans="1:21" hidden="1">
      <c r="B40" s="233"/>
      <c r="C40" s="234"/>
      <c r="D40" s="233"/>
      <c r="E40" s="156" t="s">
        <v>1077</v>
      </c>
      <c r="F40" s="156"/>
      <c r="G40" s="16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5" t="str">
        <f t="shared" si="4"/>
        <v xml:space="preserve">  </v>
      </c>
    </row>
    <row r="41" spans="1:21" hidden="1">
      <c r="F41" s="235"/>
      <c r="G41" s="166"/>
      <c r="H41" s="235"/>
      <c r="I41" s="156"/>
      <c r="J41" s="235"/>
      <c r="L41" s="178" t="s">
        <v>973</v>
      </c>
      <c r="M41" s="154"/>
      <c r="N41" s="154"/>
      <c r="O41" s="154"/>
      <c r="P41" s="154"/>
      <c r="Q41" s="154"/>
      <c r="R41" s="154"/>
      <c r="S41" s="154"/>
      <c r="T41" s="154"/>
      <c r="U41" s="155" t="str">
        <f t="shared" si="4"/>
        <v xml:space="preserve">  </v>
      </c>
    </row>
    <row r="42" spans="1:21" hidden="1">
      <c r="E42" s="154" t="s">
        <v>1053</v>
      </c>
      <c r="F42" s="236" t="s">
        <v>1073</v>
      </c>
      <c r="G42" s="183"/>
      <c r="H42" s="236" t="s">
        <v>1075</v>
      </c>
      <c r="I42" s="156"/>
      <c r="J42" s="236" t="s">
        <v>1075</v>
      </c>
      <c r="K42" s="156"/>
      <c r="L42" s="236" t="s">
        <v>21</v>
      </c>
      <c r="M42" s="161"/>
      <c r="N42" s="161"/>
      <c r="O42" s="161"/>
      <c r="P42" s="161"/>
      <c r="Q42" s="161"/>
      <c r="R42" s="161"/>
      <c r="S42" s="161"/>
      <c r="T42" s="161"/>
      <c r="U42" s="155" t="str">
        <f t="shared" si="4"/>
        <v xml:space="preserve">  </v>
      </c>
    </row>
    <row r="43" spans="1:21" hidden="1">
      <c r="F43" s="237" t="s">
        <v>1074</v>
      </c>
      <c r="G43" s="183"/>
      <c r="H43" s="237" t="s">
        <v>1076</v>
      </c>
      <c r="I43" s="156"/>
      <c r="J43" s="237" t="s">
        <v>1078</v>
      </c>
      <c r="K43" s="156"/>
      <c r="L43" s="237"/>
      <c r="M43" s="161"/>
      <c r="N43" s="161"/>
      <c r="O43" s="161"/>
      <c r="P43" s="161"/>
      <c r="Q43" s="161"/>
      <c r="R43" s="161"/>
      <c r="S43" s="161"/>
      <c r="T43" s="161"/>
      <c r="U43" s="155" t="str">
        <f t="shared" si="4"/>
        <v xml:space="preserve">  </v>
      </c>
    </row>
    <row r="44" spans="1:21" hidden="1">
      <c r="E44" s="161">
        <v>2565</v>
      </c>
      <c r="F44" s="238"/>
      <c r="G44" s="166"/>
      <c r="H44" s="238"/>
      <c r="I44" s="156"/>
      <c r="J44" s="238"/>
      <c r="K44" s="156"/>
      <c r="L44" s="239">
        <f>SUBTOTAL(9,F44:J44)</f>
        <v>0</v>
      </c>
      <c r="M44" s="173"/>
      <c r="N44" s="173"/>
      <c r="O44" s="173"/>
      <c r="P44" s="173"/>
      <c r="Q44" s="173"/>
      <c r="R44" s="173"/>
      <c r="S44" s="173"/>
      <c r="T44" s="173"/>
      <c r="U44" s="155" t="str">
        <f t="shared" si="4"/>
        <v xml:space="preserve">  </v>
      </c>
    </row>
    <row r="45" spans="1:21" hidden="1">
      <c r="E45" s="161">
        <v>2564</v>
      </c>
      <c r="F45" s="240"/>
      <c r="G45" s="166"/>
      <c r="H45" s="240"/>
      <c r="I45" s="156"/>
      <c r="J45" s="240"/>
      <c r="K45" s="156"/>
      <c r="L45" s="241">
        <f>SUBTOTAL(9,F45:J45)</f>
        <v>0</v>
      </c>
      <c r="M45" s="173"/>
      <c r="N45" s="173"/>
      <c r="O45" s="173"/>
      <c r="P45" s="173"/>
      <c r="Q45" s="173"/>
      <c r="R45" s="173"/>
      <c r="S45" s="173"/>
      <c r="T45" s="173"/>
      <c r="U45" s="155" t="str">
        <f t="shared" si="4"/>
        <v xml:space="preserve">  </v>
      </c>
    </row>
    <row r="46" spans="1:21" hidden="1">
      <c r="G46" s="166"/>
      <c r="I46" s="156"/>
      <c r="K46" s="156"/>
      <c r="U46" s="155" t="str">
        <f t="shared" si="4"/>
        <v xml:space="preserve">  </v>
      </c>
    </row>
    <row r="47" spans="1:21" hidden="1">
      <c r="G47" s="166"/>
      <c r="I47" s="156"/>
      <c r="U47" s="155" t="str">
        <f t="shared" si="4"/>
        <v xml:space="preserve">  </v>
      </c>
    </row>
    <row r="48" spans="1:21">
      <c r="A48" s="203"/>
      <c r="B48" s="204"/>
      <c r="C48" s="205"/>
      <c r="D48" s="204"/>
      <c r="E48" s="182" t="s">
        <v>1862</v>
      </c>
      <c r="F48" s="179"/>
      <c r="G48" s="166"/>
      <c r="H48" s="179"/>
      <c r="I48" s="178"/>
      <c r="U48" s="155" t="str">
        <f>IF($F$61&lt;&gt;0,"แสดง",IF($H$61&lt;&gt;0,"แสดง","  "))</f>
        <v>แสดง</v>
      </c>
    </row>
    <row r="49" spans="1:21">
      <c r="A49" s="223"/>
      <c r="B49" s="204"/>
      <c r="C49" s="205"/>
      <c r="D49" s="204"/>
      <c r="E49" s="209"/>
      <c r="G49" s="166"/>
      <c r="H49" s="178" t="s">
        <v>973</v>
      </c>
      <c r="I49" s="208"/>
      <c r="U49" s="155" t="str">
        <f t="shared" ref="U49:U50" si="5">IF($F$61&lt;&gt;0,"แสดง",IF($H$61&lt;&gt;0,"แสดง","  "))</f>
        <v>แสดง</v>
      </c>
    </row>
    <row r="50" spans="1:21">
      <c r="A50" s="223"/>
      <c r="B50" s="204"/>
      <c r="C50" s="205"/>
      <c r="D50" s="204"/>
      <c r="E50" s="209"/>
      <c r="F50" s="178">
        <v>2565</v>
      </c>
      <c r="G50" s="166"/>
      <c r="H50" s="178">
        <v>2564</v>
      </c>
      <c r="I50" s="178"/>
      <c r="U50" s="155" t="str">
        <f t="shared" si="5"/>
        <v>แสดง</v>
      </c>
    </row>
    <row r="51" spans="1:21">
      <c r="A51" s="227" t="s">
        <v>1256</v>
      </c>
      <c r="B51" s="219" t="s">
        <v>1252</v>
      </c>
      <c r="C51" s="212">
        <f>SUMIF('ตัดระหว่างกัน 2565'!D:D,$B51,'ตัดระหว่างกัน 2565'!K:K)-SUMIF('ตัดระหว่างกัน 2565'!D:D,หมายเหตุ!$B51,'ตัดระหว่างกัน 2565'!L:L)</f>
        <v>0</v>
      </c>
      <c r="D51" s="213">
        <f>SUMIF('ตัดระหว่างกัน 2564'!D:D,หมายเหตุ!$B51,'ตัดระหว่างกัน 2564'!K:K)-SUMIF('ตัดระหว่างกัน 2564'!D:D,$B51,'ตัดระหว่างกัน 2564'!L:L)</f>
        <v>0</v>
      </c>
      <c r="E51" s="158" t="s">
        <v>23</v>
      </c>
      <c r="F51" s="166">
        <f>SUM(C51:C54)</f>
        <v>49578.8</v>
      </c>
      <c r="G51" s="166"/>
      <c r="H51" s="166">
        <f>SUM(D51:D54)</f>
        <v>0</v>
      </c>
      <c r="I51" s="166"/>
      <c r="U51" s="155" t="str">
        <f t="shared" si="1"/>
        <v>แสดง</v>
      </c>
    </row>
    <row r="52" spans="1:21" hidden="1">
      <c r="A52" s="227" t="s">
        <v>1257</v>
      </c>
      <c r="B52" s="219" t="s">
        <v>1253</v>
      </c>
      <c r="C52" s="212">
        <f>SUMIF('ตัดระหว่างกัน 2565'!D:D,$B52,'ตัดระหว่างกัน 2565'!K:K)-SUMIF('ตัดระหว่างกัน 2565'!D:D,หมายเหตุ!$B52,'ตัดระหว่างกัน 2565'!L:L)</f>
        <v>0</v>
      </c>
      <c r="D52" s="213">
        <f>SUMIF('ตัดระหว่างกัน 2564'!D:D,หมายเหตุ!$B52,'ตัดระหว่างกัน 2564'!K:K)-SUMIF('ตัดระหว่างกัน 2564'!D:D,$B52,'ตัดระหว่างกัน 2564'!L:L)</f>
        <v>0</v>
      </c>
      <c r="E52" s="158"/>
      <c r="F52" s="159"/>
      <c r="G52" s="166"/>
      <c r="H52" s="159"/>
      <c r="I52" s="159"/>
      <c r="U52" s="155" t="str">
        <f t="shared" si="1"/>
        <v xml:space="preserve">  </v>
      </c>
    </row>
    <row r="53" spans="1:21" hidden="1">
      <c r="A53" s="227" t="s">
        <v>1258</v>
      </c>
      <c r="B53" s="219" t="s">
        <v>1254</v>
      </c>
      <c r="C53" s="212">
        <f>SUMIF('ตัดระหว่างกัน 2565'!D:D,$B53,'ตัดระหว่างกัน 2565'!K:K)-SUMIF('ตัดระหว่างกัน 2565'!D:D,หมายเหตุ!$B53,'ตัดระหว่างกัน 2565'!L:L)</f>
        <v>0</v>
      </c>
      <c r="D53" s="213">
        <f>SUMIF('ตัดระหว่างกัน 2564'!D:D,หมายเหตุ!$B53,'ตัดระหว่างกัน 2564'!K:K)-SUMIF('ตัดระหว่างกัน 2564'!D:D,$B53,'ตัดระหว่างกัน 2564'!L:L)</f>
        <v>0</v>
      </c>
      <c r="E53" s="158"/>
      <c r="F53" s="159"/>
      <c r="G53" s="166"/>
      <c r="H53" s="159"/>
      <c r="I53" s="159"/>
      <c r="U53" s="155" t="str">
        <f t="shared" si="1"/>
        <v xml:space="preserve">  </v>
      </c>
    </row>
    <row r="54" spans="1:21" hidden="1">
      <c r="A54" s="227" t="s">
        <v>1259</v>
      </c>
      <c r="B54" s="219" t="s">
        <v>1255</v>
      </c>
      <c r="C54" s="212">
        <f>SUMIF('ตัดระหว่างกัน 2565'!D:D,$B54,'ตัดระหว่างกัน 2565'!K:K)-SUMIF('ตัดระหว่างกัน 2565'!D:D,หมายเหตุ!$B54,'ตัดระหว่างกัน 2565'!L:L)</f>
        <v>49578.8</v>
      </c>
      <c r="D54" s="213">
        <f>SUMIF('ตัดระหว่างกัน 2564'!D:D,หมายเหตุ!$B54,'ตัดระหว่างกัน 2564'!K:K)-SUMIF('ตัดระหว่างกัน 2564'!D:D,$B54,'ตัดระหว่างกัน 2564'!L:L)</f>
        <v>0</v>
      </c>
      <c r="E54" s="158"/>
      <c r="F54" s="159"/>
      <c r="G54" s="166"/>
      <c r="H54" s="159"/>
      <c r="I54" s="159"/>
      <c r="U54" s="155" t="str">
        <f t="shared" si="1"/>
        <v xml:space="preserve">  </v>
      </c>
    </row>
    <row r="55" spans="1:21" hidden="1">
      <c r="A55" s="227" t="s">
        <v>1264</v>
      </c>
      <c r="B55" s="219" t="s">
        <v>1260</v>
      </c>
      <c r="C55" s="212">
        <f>SUMIF('ตัดระหว่างกัน 2565'!D:D,$B55,'ตัดระหว่างกัน 2565'!K:K)-SUMIF('ตัดระหว่างกัน 2565'!D:D,หมายเหตุ!$B55,'ตัดระหว่างกัน 2565'!L:L)</f>
        <v>0</v>
      </c>
      <c r="D55" s="213">
        <f>SUMIF('ตัดระหว่างกัน 2564'!D:D,หมายเหตุ!$B55,'ตัดระหว่างกัน 2564'!K:K)-SUMIF('ตัดระหว่างกัน 2564'!D:D,$B55,'ตัดระหว่างกัน 2564'!L:L)</f>
        <v>0</v>
      </c>
      <c r="E55" s="158" t="s">
        <v>1839</v>
      </c>
      <c r="F55" s="196">
        <f>SUM(C55:C58)</f>
        <v>0</v>
      </c>
      <c r="G55" s="166"/>
      <c r="H55" s="196">
        <f>SUM(D55:D58)</f>
        <v>0</v>
      </c>
      <c r="I55" s="166"/>
      <c r="U55" s="155" t="str">
        <f t="shared" si="1"/>
        <v xml:space="preserve">  </v>
      </c>
    </row>
    <row r="56" spans="1:21" hidden="1">
      <c r="A56" s="227" t="s">
        <v>1265</v>
      </c>
      <c r="B56" s="219" t="s">
        <v>1261</v>
      </c>
      <c r="C56" s="212">
        <f>SUMIF('ตัดระหว่างกัน 2565'!D:D,$B56,'ตัดระหว่างกัน 2565'!K:K)-SUMIF('ตัดระหว่างกัน 2565'!D:D,หมายเหตุ!$B56,'ตัดระหว่างกัน 2565'!L:L)</f>
        <v>0</v>
      </c>
      <c r="D56" s="213">
        <f>SUMIF('ตัดระหว่างกัน 2564'!D:D,หมายเหตุ!$B56,'ตัดระหว่างกัน 2564'!K:K)-SUMIF('ตัดระหว่างกัน 2564'!D:D,$B56,'ตัดระหว่างกัน 2564'!L:L)</f>
        <v>0</v>
      </c>
      <c r="E56" s="158"/>
      <c r="G56" s="166"/>
      <c r="U56" s="155" t="str">
        <f t="shared" si="1"/>
        <v xml:space="preserve">  </v>
      </c>
    </row>
    <row r="57" spans="1:21" hidden="1">
      <c r="A57" s="227" t="s">
        <v>1266</v>
      </c>
      <c r="B57" s="219" t="s">
        <v>1262</v>
      </c>
      <c r="C57" s="212">
        <f>SUMIF('ตัดระหว่างกัน 2565'!D:D,$B57,'ตัดระหว่างกัน 2565'!K:K)-SUMIF('ตัดระหว่างกัน 2565'!D:D,หมายเหตุ!$B57,'ตัดระหว่างกัน 2565'!L:L)</f>
        <v>0</v>
      </c>
      <c r="D57" s="213">
        <f>SUMIF('ตัดระหว่างกัน 2564'!D:D,หมายเหตุ!$B57,'ตัดระหว่างกัน 2564'!K:K)-SUMIF('ตัดระหว่างกัน 2564'!D:D,$B57,'ตัดระหว่างกัน 2564'!L:L)</f>
        <v>0</v>
      </c>
      <c r="E57" s="158"/>
      <c r="G57" s="166"/>
      <c r="U57" s="155" t="str">
        <f t="shared" si="1"/>
        <v xml:space="preserve">  </v>
      </c>
    </row>
    <row r="58" spans="1:21" hidden="1">
      <c r="A58" s="227" t="s">
        <v>1267</v>
      </c>
      <c r="B58" s="219" t="s">
        <v>1263</v>
      </c>
      <c r="C58" s="212">
        <f>SUMIF('ตัดระหว่างกัน 2565'!D:D,$B58,'ตัดระหว่างกัน 2565'!K:K)-SUMIF('ตัดระหว่างกัน 2565'!D:D,หมายเหตุ!$B58,'ตัดระหว่างกัน 2565'!L:L)</f>
        <v>0</v>
      </c>
      <c r="D58" s="213">
        <f>SUMIF('ตัดระหว่างกัน 2564'!D:D,หมายเหตุ!$B58,'ตัดระหว่างกัน 2564'!K:K)-SUMIF('ตัดระหว่างกัน 2564'!D:D,$B58,'ตัดระหว่างกัน 2564'!L:L)</f>
        <v>0</v>
      </c>
      <c r="E58" s="158"/>
      <c r="G58" s="166"/>
      <c r="U58" s="155" t="str">
        <f t="shared" si="1"/>
        <v xml:space="preserve">  </v>
      </c>
    </row>
    <row r="59" spans="1:21">
      <c r="A59" s="227"/>
      <c r="B59" s="219"/>
      <c r="C59" s="242"/>
      <c r="D59" s="219"/>
      <c r="E59" s="179" t="s">
        <v>1114</v>
      </c>
      <c r="F59" s="243">
        <f>SUM(F51:F55)</f>
        <v>49578.8</v>
      </c>
      <c r="G59" s="166"/>
      <c r="H59" s="243">
        <f>SUM(H51:H55)</f>
        <v>0</v>
      </c>
      <c r="I59" s="190"/>
      <c r="U59" s="155" t="str">
        <f t="shared" si="1"/>
        <v>แสดง</v>
      </c>
    </row>
    <row r="60" spans="1:21" hidden="1">
      <c r="A60" s="224" t="s">
        <v>30</v>
      </c>
      <c r="B60" s="211" t="s">
        <v>31</v>
      </c>
      <c r="C60" s="212">
        <f>SUMIF('ตัดระหว่างกัน 2565'!D:D,$B60,'ตัดระหว่างกัน 2565'!K:K)-SUMIF('ตัดระหว่างกัน 2565'!D:D,หมายเหตุ!$B60,'ตัดระหว่างกัน 2565'!L:L)</f>
        <v>0</v>
      </c>
      <c r="D60" s="213">
        <f>SUMIF('ตัดระหว่างกัน 2564'!D:D,หมายเหตุ!$B60,'ตัดระหว่างกัน 2564'!K:K)-SUMIF('ตัดระหว่างกัน 2564'!D:D,$B60,'ตัดระหว่างกัน 2564'!L:L)</f>
        <v>0</v>
      </c>
      <c r="E60" s="180" t="s">
        <v>30</v>
      </c>
      <c r="F60" s="244">
        <f>SUM(C60)</f>
        <v>0</v>
      </c>
      <c r="G60" s="166"/>
      <c r="H60" s="244">
        <f>SUM(D60)</f>
        <v>0</v>
      </c>
      <c r="I60" s="173"/>
      <c r="U60" s="155" t="str">
        <f t="shared" si="1"/>
        <v xml:space="preserve">  </v>
      </c>
    </row>
    <row r="61" spans="1:21" ht="20.25" thickBot="1">
      <c r="E61" s="230" t="s">
        <v>1199</v>
      </c>
      <c r="F61" s="231">
        <f>F59+F60</f>
        <v>49578.8</v>
      </c>
      <c r="G61" s="166"/>
      <c r="H61" s="231">
        <f>H59+H60</f>
        <v>0</v>
      </c>
      <c r="I61" s="190"/>
      <c r="J61" s="190"/>
      <c r="K61" s="190"/>
      <c r="L61" s="173"/>
      <c r="M61" s="173"/>
      <c r="N61" s="173"/>
      <c r="O61" s="173"/>
      <c r="P61" s="173"/>
      <c r="Q61" s="173"/>
      <c r="R61" s="173"/>
      <c r="S61" s="173"/>
      <c r="T61" s="173"/>
      <c r="U61" s="155" t="str">
        <f t="shared" si="1"/>
        <v>แสดง</v>
      </c>
    </row>
    <row r="62" spans="1:21" ht="20.25" thickTop="1">
      <c r="G62" s="166"/>
      <c r="U62" s="155" t="str">
        <f t="shared" ref="U62:U63" si="6">IF($F$61&lt;&gt;0,"แสดง",IF($H$61&lt;&gt;0,"แสดง","  "))</f>
        <v>แสดง</v>
      </c>
    </row>
    <row r="63" spans="1:21">
      <c r="G63" s="166"/>
      <c r="U63" s="155" t="str">
        <f t="shared" si="6"/>
        <v>แสดง</v>
      </c>
    </row>
    <row r="64" spans="1:21">
      <c r="A64" s="203"/>
      <c r="B64" s="204"/>
      <c r="C64" s="205"/>
      <c r="D64" s="204"/>
      <c r="E64" s="182" t="s">
        <v>1863</v>
      </c>
      <c r="F64" s="179"/>
      <c r="G64" s="166"/>
      <c r="H64" s="179"/>
      <c r="I64" s="208"/>
      <c r="U64" s="155" t="str">
        <f>IF($F$83&lt;&gt;0,"แสดง",IF($H$83&lt;&gt;0,"แสดง","  "))</f>
        <v>แสดง</v>
      </c>
    </row>
    <row r="65" spans="1:21">
      <c r="A65" s="223"/>
      <c r="B65" s="204"/>
      <c r="C65" s="205"/>
      <c r="D65" s="204"/>
      <c r="E65" s="209"/>
      <c r="G65" s="166"/>
      <c r="H65" s="178" t="s">
        <v>973</v>
      </c>
      <c r="I65" s="208"/>
      <c r="U65" s="155" t="str">
        <f t="shared" ref="U65:U66" si="7">IF($F$83&lt;&gt;0,"แสดง",IF($H$83&lt;&gt;0,"แสดง","  "))</f>
        <v>แสดง</v>
      </c>
    </row>
    <row r="66" spans="1:21">
      <c r="A66" s="223"/>
      <c r="B66" s="204"/>
      <c r="C66" s="205"/>
      <c r="D66" s="204"/>
      <c r="E66" s="209"/>
      <c r="F66" s="178">
        <v>2565</v>
      </c>
      <c r="G66" s="166"/>
      <c r="H66" s="178">
        <v>2564</v>
      </c>
      <c r="I66" s="178"/>
      <c r="U66" s="155" t="str">
        <f t="shared" si="7"/>
        <v>แสดง</v>
      </c>
    </row>
    <row r="67" spans="1:21" hidden="1">
      <c r="A67" s="224" t="s">
        <v>8</v>
      </c>
      <c r="B67" s="211" t="s">
        <v>9</v>
      </c>
      <c r="C67" s="212">
        <f>SUMIF('ตัดระหว่างกัน 2565'!D:D,$B67,'ตัดระหว่างกัน 2565'!K:K)-SUMIF('ตัดระหว่างกัน 2565'!D:D,หมายเหตุ!$B67,'ตัดระหว่างกัน 2565'!L:L)</f>
        <v>0</v>
      </c>
      <c r="D67" s="213">
        <f>SUMIF('ตัดระหว่างกัน 2564'!D:D,หมายเหตุ!$B67,'ตัดระหว่างกัน 2564'!K:K)-SUMIF('ตัดระหว่างกัน 2564'!D:D,$B67,'ตัดระหว่างกัน 2564'!L:L)</f>
        <v>0</v>
      </c>
      <c r="E67" s="214" t="s">
        <v>8</v>
      </c>
      <c r="F67" s="215">
        <f>SUM(C67)</f>
        <v>0</v>
      </c>
      <c r="G67" s="166"/>
      <c r="H67" s="215">
        <f>SUM(D67)</f>
        <v>0</v>
      </c>
      <c r="I67" s="173"/>
      <c r="U67" s="155" t="str">
        <f t="shared" si="1"/>
        <v xml:space="preserve">  </v>
      </c>
    </row>
    <row r="68" spans="1:21" hidden="1">
      <c r="A68" s="224" t="s">
        <v>10</v>
      </c>
      <c r="B68" s="211" t="s">
        <v>11</v>
      </c>
      <c r="C68" s="212">
        <f>SUMIF('ตัดระหว่างกัน 2565'!D:D,$B68,'ตัดระหว่างกัน 2565'!K:K)-SUMIF('ตัดระหว่างกัน 2565'!D:D,หมายเหตุ!$B68,'ตัดระหว่างกัน 2565'!L:L)</f>
        <v>0</v>
      </c>
      <c r="D68" s="213">
        <f>SUMIF('ตัดระหว่างกัน 2564'!D:D,หมายเหตุ!$B68,'ตัดระหว่างกัน 2564'!K:K)-SUMIF('ตัดระหว่างกัน 2564'!D:D,$B68,'ตัดระหว่างกัน 2564'!L:L)</f>
        <v>0</v>
      </c>
      <c r="E68" s="214" t="s">
        <v>10</v>
      </c>
      <c r="F68" s="215">
        <f>SUM(C68)</f>
        <v>0</v>
      </c>
      <c r="G68" s="166"/>
      <c r="H68" s="215">
        <f>SUM(D68)</f>
        <v>0</v>
      </c>
      <c r="I68" s="173"/>
      <c r="U68" s="155" t="str">
        <f t="shared" si="1"/>
        <v xml:space="preserve">  </v>
      </c>
    </row>
    <row r="69" spans="1:21" hidden="1">
      <c r="A69" s="224" t="s">
        <v>32</v>
      </c>
      <c r="B69" s="211" t="s">
        <v>33</v>
      </c>
      <c r="C69" s="212">
        <f>SUMIF('ตัดระหว่างกัน 2565'!D:D,$B69,'ตัดระหว่างกัน 2565'!K:K)-SUMIF('ตัดระหว่างกัน 2565'!D:D,หมายเหตุ!$B69,'ตัดระหว่างกัน 2565'!L:L)</f>
        <v>0</v>
      </c>
      <c r="D69" s="213">
        <f>SUMIF('ตัดระหว่างกัน 2564'!D:D,หมายเหตุ!$B69,'ตัดระหว่างกัน 2564'!K:K)-SUMIF('ตัดระหว่างกัน 2564'!D:D,$B69,'ตัดระหว่างกัน 2564'!L:L)</f>
        <v>0</v>
      </c>
      <c r="E69" s="214" t="s">
        <v>32</v>
      </c>
      <c r="F69" s="215">
        <f>SUM(C69)</f>
        <v>0</v>
      </c>
      <c r="G69" s="166"/>
      <c r="H69" s="215">
        <f>SUM(D69)</f>
        <v>0</v>
      </c>
      <c r="I69" s="173"/>
      <c r="U69" s="155" t="str">
        <f t="shared" si="1"/>
        <v xml:space="preserve">  </v>
      </c>
    </row>
    <row r="70" spans="1:21" hidden="1">
      <c r="A70" s="224" t="s">
        <v>34</v>
      </c>
      <c r="B70" s="211" t="s">
        <v>35</v>
      </c>
      <c r="C70" s="212">
        <f>SUMIF('ตัดระหว่างกัน 2565'!D:D,$B70,'ตัดระหว่างกัน 2565'!K:K)-SUMIF('ตัดระหว่างกัน 2565'!D:D,หมายเหตุ!$B70,'ตัดระหว่างกัน 2565'!L:L)</f>
        <v>0</v>
      </c>
      <c r="D70" s="213">
        <f>SUMIF('ตัดระหว่างกัน 2564'!D:D,หมายเหตุ!$B70,'ตัดระหว่างกัน 2564'!K:K)-SUMIF('ตัดระหว่างกัน 2564'!D:D,$B70,'ตัดระหว่างกัน 2564'!L:L)</f>
        <v>0</v>
      </c>
      <c r="E70" s="214" t="s">
        <v>34</v>
      </c>
      <c r="F70" s="215">
        <f t="shared" ref="F70:F76" si="8">SUM(C70)</f>
        <v>0</v>
      </c>
      <c r="G70" s="166"/>
      <c r="H70" s="215">
        <f>SUM(D70)</f>
        <v>0</v>
      </c>
      <c r="I70" s="173"/>
      <c r="U70" s="155" t="str">
        <f t="shared" ref="U70:U125" si="9">IF(F70&lt;&gt;0,"แสดง",IF(H70&lt;&gt;0,"แสดง","  "))</f>
        <v xml:space="preserve">  </v>
      </c>
    </row>
    <row r="71" spans="1:21" hidden="1">
      <c r="A71" s="224" t="s">
        <v>28</v>
      </c>
      <c r="B71" s="211" t="s">
        <v>29</v>
      </c>
      <c r="C71" s="212">
        <f>SUMIF('ตัดระหว่างกัน 2565'!D:D,$B71,'ตัดระหว่างกัน 2565'!K:K)-SUMIF('ตัดระหว่างกัน 2565'!D:D,หมายเหตุ!$B71,'ตัดระหว่างกัน 2565'!L:L)</f>
        <v>0</v>
      </c>
      <c r="D71" s="213">
        <f>SUMIF('ตัดระหว่างกัน 2564'!D:D,หมายเหตุ!$B71,'ตัดระหว่างกัน 2564'!K:K)-SUMIF('ตัดระหว่างกัน 2564'!D:D,$B71,'ตัดระหว่างกัน 2564'!L:L)</f>
        <v>0</v>
      </c>
      <c r="E71" s="180" t="s">
        <v>28</v>
      </c>
      <c r="F71" s="215">
        <f t="shared" si="8"/>
        <v>0</v>
      </c>
      <c r="G71" s="166"/>
      <c r="H71" s="215">
        <f>SUM(D71)</f>
        <v>0</v>
      </c>
      <c r="I71" s="173"/>
      <c r="U71" s="155" t="str">
        <f t="shared" si="9"/>
        <v xml:space="preserve">  </v>
      </c>
    </row>
    <row r="72" spans="1:21">
      <c r="A72" s="227" t="s">
        <v>1270</v>
      </c>
      <c r="B72" s="219" t="s">
        <v>1268</v>
      </c>
      <c r="C72" s="212">
        <f>SUMIF('ตัดระหว่างกัน 2565'!D:D,$B72,'ตัดระหว่างกัน 2565'!K:K)-SUMIF('ตัดระหว่างกัน 2565'!D:D,หมายเหตุ!$B72,'ตัดระหว่างกัน 2565'!L:L)</f>
        <v>11177.87</v>
      </c>
      <c r="D72" s="213">
        <f>SUMIF('ตัดระหว่างกัน 2564'!D:D,หมายเหตุ!$B72,'ตัดระหว่างกัน 2564'!K:K)-SUMIF('ตัดระหว่างกัน 2564'!D:D,$B72,'ตัดระหว่างกัน 2564'!L:L)</f>
        <v>10760.01</v>
      </c>
      <c r="E72" s="158" t="s">
        <v>18</v>
      </c>
      <c r="F72" s="215">
        <f>SUM(C72:C73)</f>
        <v>69063.09</v>
      </c>
      <c r="G72" s="166"/>
      <c r="H72" s="215">
        <f>SUM(D72:D73)</f>
        <v>59498.69</v>
      </c>
      <c r="I72" s="159"/>
      <c r="U72" s="155" t="str">
        <f t="shared" si="9"/>
        <v>แสดง</v>
      </c>
    </row>
    <row r="73" spans="1:21" hidden="1">
      <c r="A73" s="227" t="s">
        <v>1271</v>
      </c>
      <c r="B73" s="219" t="s">
        <v>1269</v>
      </c>
      <c r="C73" s="212">
        <f>SUMIF('ตัดระหว่างกัน 2565'!D:D,$B73,'ตัดระหว่างกัน 2565'!K:K)-SUMIF('ตัดระหว่างกัน 2565'!D:D,หมายเหตุ!$B73,'ตัดระหว่างกัน 2565'!L:L)</f>
        <v>57885.22</v>
      </c>
      <c r="D73" s="213">
        <f>SUMIF('ตัดระหว่างกัน 2564'!D:D,หมายเหตุ!$B73,'ตัดระหว่างกัน 2564'!K:K)-SUMIF('ตัดระหว่างกัน 2564'!D:D,$B73,'ตัดระหว่างกัน 2564'!L:L)</f>
        <v>48738.68</v>
      </c>
      <c r="E73" s="158"/>
      <c r="F73" s="159"/>
      <c r="G73" s="166"/>
      <c r="H73" s="159"/>
      <c r="I73" s="159"/>
      <c r="U73" s="155" t="str">
        <f t="shared" si="9"/>
        <v xml:space="preserve">  </v>
      </c>
    </row>
    <row r="74" spans="1:21" hidden="1">
      <c r="A74" s="224" t="s">
        <v>19</v>
      </c>
      <c r="B74" s="211" t="s">
        <v>20</v>
      </c>
      <c r="C74" s="212">
        <f>SUMIF('ตัดระหว่างกัน 2565'!D:D,$B74,'ตัดระหว่างกัน 2565'!K:K)-SUMIF('ตัดระหว่างกัน 2565'!D:D,หมายเหตุ!$B74,'ตัดระหว่างกัน 2565'!L:L)</f>
        <v>0</v>
      </c>
      <c r="D74" s="213">
        <f>SUMIF('ตัดระหว่างกัน 2564'!D:D,หมายเหตุ!$B74,'ตัดระหว่างกัน 2564'!K:K)-SUMIF('ตัดระหว่างกัน 2564'!D:D,$B74,'ตัดระหว่างกัน 2564'!L:L)</f>
        <v>0</v>
      </c>
      <c r="E74" s="155" t="s">
        <v>19</v>
      </c>
      <c r="F74" s="215">
        <f t="shared" si="8"/>
        <v>0</v>
      </c>
      <c r="G74" s="166"/>
      <c r="H74" s="215">
        <f>SUM(D74)</f>
        <v>0</v>
      </c>
      <c r="I74" s="173"/>
      <c r="U74" s="155" t="str">
        <f t="shared" si="9"/>
        <v xml:space="preserve">  </v>
      </c>
    </row>
    <row r="75" spans="1:21" hidden="1">
      <c r="A75" s="224" t="s">
        <v>1093</v>
      </c>
      <c r="B75" s="211" t="s">
        <v>36</v>
      </c>
      <c r="C75" s="212">
        <f>SUMIF('ตัดระหว่างกัน 2565'!D:D,$B75,'ตัดระหว่างกัน 2565'!K:K)-SUMIF('ตัดระหว่างกัน 2565'!D:D,หมายเหตุ!$B75,'ตัดระหว่างกัน 2565'!L:L)</f>
        <v>0</v>
      </c>
      <c r="D75" s="213">
        <f>SUMIF('ตัดระหว่างกัน 2564'!D:D,หมายเหตุ!$B75,'ตัดระหว่างกัน 2564'!K:K)-SUMIF('ตัดระหว่างกัน 2564'!D:D,$B75,'ตัดระหว่างกัน 2564'!L:L)</f>
        <v>0</v>
      </c>
      <c r="E75" s="214" t="s">
        <v>1093</v>
      </c>
      <c r="F75" s="215">
        <f t="shared" si="8"/>
        <v>0</v>
      </c>
      <c r="G75" s="166"/>
      <c r="H75" s="215">
        <f>SUM(D75)</f>
        <v>0</v>
      </c>
      <c r="I75" s="173"/>
      <c r="U75" s="155" t="str">
        <f t="shared" si="9"/>
        <v xml:space="preserve">  </v>
      </c>
    </row>
    <row r="76" spans="1:21" hidden="1">
      <c r="A76" s="224" t="s">
        <v>37</v>
      </c>
      <c r="B76" s="211" t="s">
        <v>38</v>
      </c>
      <c r="C76" s="212">
        <f>SUMIF('ตัดระหว่างกัน 2565'!D:D,$B76,'ตัดระหว่างกัน 2565'!K:K)-SUMIF('ตัดระหว่างกัน 2565'!D:D,หมายเหตุ!$B76,'ตัดระหว่างกัน 2565'!L:L)</f>
        <v>0</v>
      </c>
      <c r="D76" s="213">
        <f>SUMIF('ตัดระหว่างกัน 2564'!D:D,หมายเหตุ!$B76,'ตัดระหว่างกัน 2564'!K:K)-SUMIF('ตัดระหว่างกัน 2564'!D:D,$B76,'ตัดระหว่างกัน 2564'!L:L)</f>
        <v>0</v>
      </c>
      <c r="E76" s="214" t="s">
        <v>37</v>
      </c>
      <c r="F76" s="215">
        <f t="shared" si="8"/>
        <v>0</v>
      </c>
      <c r="G76" s="166"/>
      <c r="H76" s="215">
        <f>SUM(D76)</f>
        <v>0</v>
      </c>
      <c r="I76" s="173"/>
      <c r="U76" s="155" t="str">
        <f t="shared" si="9"/>
        <v xml:space="preserve">  </v>
      </c>
    </row>
    <row r="77" spans="1:21">
      <c r="A77" s="224"/>
      <c r="B77" s="211"/>
      <c r="C77" s="229"/>
      <c r="D77" s="211"/>
      <c r="E77" s="245" t="s">
        <v>21</v>
      </c>
      <c r="F77" s="246">
        <f>SUM(F67:F76)</f>
        <v>69063.09</v>
      </c>
      <c r="G77" s="183"/>
      <c r="H77" s="246">
        <f>SUM(H67:H76)</f>
        <v>59498.69</v>
      </c>
      <c r="I77" s="173"/>
      <c r="U77" s="155" t="str">
        <f t="shared" si="9"/>
        <v>แสดง</v>
      </c>
    </row>
    <row r="78" spans="1:21" hidden="1">
      <c r="A78" s="227" t="s">
        <v>1275</v>
      </c>
      <c r="B78" s="219" t="s">
        <v>1272</v>
      </c>
      <c r="C78" s="212">
        <f>SUMIF('ตัดระหว่างกัน 2565'!D:D,$B78,'ตัดระหว่างกัน 2565'!K:K)-SUMIF('ตัดระหว่างกัน 2565'!D:D,หมายเหตุ!$B78,'ตัดระหว่างกัน 2565'!L:L)</f>
        <v>0</v>
      </c>
      <c r="D78" s="213">
        <f>SUMIF('ตัดระหว่างกัน 2564'!D:D,หมายเหตุ!$B78,'ตัดระหว่างกัน 2564'!K:K)-SUMIF('ตัดระหว่างกัน 2564'!D:D,$B78,'ตัดระหว่างกัน 2564'!L:L)</f>
        <v>0</v>
      </c>
      <c r="E78" s="158" t="s">
        <v>25</v>
      </c>
      <c r="F78" s="166">
        <f>SUM(C78:C80)</f>
        <v>0</v>
      </c>
      <c r="G78" s="166"/>
      <c r="H78" s="166">
        <f>SUM(D78:D80)</f>
        <v>0</v>
      </c>
      <c r="I78" s="159"/>
      <c r="U78" s="155" t="str">
        <f t="shared" si="9"/>
        <v xml:space="preserve">  </v>
      </c>
    </row>
    <row r="79" spans="1:21" hidden="1">
      <c r="A79" s="227" t="s">
        <v>1276</v>
      </c>
      <c r="B79" s="219" t="s">
        <v>1273</v>
      </c>
      <c r="C79" s="212">
        <f>SUMIF('ตัดระหว่างกัน 2565'!D:D,$B79,'ตัดระหว่างกัน 2565'!K:K)-SUMIF('ตัดระหว่างกัน 2565'!D:D,หมายเหตุ!$B79,'ตัดระหว่างกัน 2565'!L:L)</f>
        <v>0</v>
      </c>
      <c r="D79" s="213">
        <f>SUMIF('ตัดระหว่างกัน 2564'!D:D,หมายเหตุ!$B79,'ตัดระหว่างกัน 2564'!K:K)-SUMIF('ตัดระหว่างกัน 2564'!D:D,$B79,'ตัดระหว่างกัน 2564'!L:L)</f>
        <v>0</v>
      </c>
      <c r="E79" s="158"/>
      <c r="F79" s="159"/>
      <c r="G79" s="166"/>
      <c r="H79" s="159"/>
      <c r="I79" s="159"/>
      <c r="U79" s="155" t="str">
        <f t="shared" si="9"/>
        <v xml:space="preserve">  </v>
      </c>
    </row>
    <row r="80" spans="1:21" hidden="1">
      <c r="A80" s="227" t="s">
        <v>1277</v>
      </c>
      <c r="B80" s="219" t="s">
        <v>1274</v>
      </c>
      <c r="C80" s="212">
        <f>SUMIF('ตัดระหว่างกัน 2565'!D:D,$B80,'ตัดระหว่างกัน 2565'!K:K)-SUMIF('ตัดระหว่างกัน 2565'!D:D,หมายเหตุ!$B80,'ตัดระหว่างกัน 2565'!L:L)</f>
        <v>0</v>
      </c>
      <c r="D80" s="213">
        <f>SUMIF('ตัดระหว่างกัน 2564'!D:D,หมายเหตุ!$B80,'ตัดระหว่างกัน 2564'!K:K)-SUMIF('ตัดระหว่างกัน 2564'!D:D,$B80,'ตัดระหว่างกัน 2564'!L:L)</f>
        <v>0</v>
      </c>
      <c r="E80" s="158"/>
      <c r="F80" s="159"/>
      <c r="G80" s="166"/>
      <c r="H80" s="159"/>
      <c r="I80" s="159"/>
      <c r="U80" s="155" t="str">
        <f t="shared" si="9"/>
        <v xml:space="preserve">  </v>
      </c>
    </row>
    <row r="81" spans="1:21" hidden="1">
      <c r="A81" s="227" t="s">
        <v>27</v>
      </c>
      <c r="B81" s="219" t="s">
        <v>26</v>
      </c>
      <c r="C81" s="212">
        <f>SUMIF('ตัดระหว่างกัน 2565'!D:D,$B81,'ตัดระหว่างกัน 2565'!K:K)-SUMIF('ตัดระหว่างกัน 2565'!D:D,หมายเหตุ!$B81,'ตัดระหว่างกัน 2565'!L:L)</f>
        <v>0</v>
      </c>
      <c r="D81" s="213">
        <f>SUMIF('ตัดระหว่างกัน 2564'!D:D,หมายเหตุ!$B81,'ตัดระหว่างกัน 2564'!K:K)-SUMIF('ตัดระหว่างกัน 2564'!D:D,$B81,'ตัดระหว่างกัน 2564'!L:L)</f>
        <v>0</v>
      </c>
      <c r="E81" s="158" t="s">
        <v>1839</v>
      </c>
      <c r="F81" s="196">
        <f>SUM(C81)</f>
        <v>0</v>
      </c>
      <c r="G81" s="166"/>
      <c r="H81" s="196">
        <f>SUM(D81)</f>
        <v>0</v>
      </c>
      <c r="I81" s="159"/>
      <c r="U81" s="155" t="str">
        <f>IF(F78&lt;&gt;0,"แสดง",IF(H78&lt;&gt;0,"แสดง","  "))</f>
        <v xml:space="preserve">  </v>
      </c>
    </row>
    <row r="82" spans="1:21" hidden="1">
      <c r="A82" s="247"/>
      <c r="B82" s="219"/>
      <c r="C82" s="242"/>
      <c r="D82" s="219"/>
      <c r="E82" s="158" t="s">
        <v>1112</v>
      </c>
      <c r="F82" s="244">
        <f>SUM(F78:F81)</f>
        <v>0</v>
      </c>
      <c r="G82" s="166"/>
      <c r="H82" s="244">
        <f>SUM(H78:H81)</f>
        <v>0</v>
      </c>
      <c r="I82" s="173"/>
      <c r="U82" s="155" t="str">
        <f t="shared" si="9"/>
        <v xml:space="preserve">  </v>
      </c>
    </row>
    <row r="83" spans="1:21" ht="20.25" thickBot="1">
      <c r="A83" s="247"/>
      <c r="B83" s="219"/>
      <c r="C83" s="242"/>
      <c r="D83" s="219"/>
      <c r="E83" s="230" t="s">
        <v>1071</v>
      </c>
      <c r="F83" s="231">
        <f>F77+F82</f>
        <v>69063.09</v>
      </c>
      <c r="G83" s="166"/>
      <c r="H83" s="231">
        <f>H77+H82</f>
        <v>59498.69</v>
      </c>
      <c r="I83" s="190"/>
      <c r="U83" s="155" t="str">
        <f t="shared" si="9"/>
        <v>แสดง</v>
      </c>
    </row>
    <row r="84" spans="1:21" ht="20.25" thickTop="1">
      <c r="B84" s="223"/>
      <c r="C84" s="229"/>
      <c r="D84" s="223"/>
      <c r="G84" s="166"/>
      <c r="U84" s="155" t="str">
        <f t="shared" ref="U84:U92" si="10">IF($F$83&lt;&gt;0,"แสดง",IF($H$83&lt;&gt;0,"แสดง","  "))</f>
        <v>แสดง</v>
      </c>
    </row>
    <row r="85" spans="1:21">
      <c r="B85" s="223"/>
      <c r="C85" s="229"/>
      <c r="D85" s="223"/>
      <c r="E85" s="156" t="s">
        <v>1079</v>
      </c>
      <c r="G85" s="166"/>
      <c r="U85" s="155" t="str">
        <f t="shared" si="10"/>
        <v>แสดง</v>
      </c>
    </row>
    <row r="86" spans="1:21">
      <c r="F86" s="235"/>
      <c r="G86" s="166"/>
      <c r="H86" s="235"/>
      <c r="J86" s="235"/>
      <c r="L86" s="178" t="s">
        <v>973</v>
      </c>
      <c r="M86" s="208"/>
      <c r="N86" s="208"/>
      <c r="O86" s="208"/>
      <c r="P86" s="208"/>
      <c r="Q86" s="208"/>
      <c r="R86" s="208"/>
      <c r="S86" s="208"/>
      <c r="T86" s="208"/>
      <c r="U86" s="155" t="str">
        <f t="shared" si="10"/>
        <v>แสดง</v>
      </c>
    </row>
    <row r="87" spans="1:21">
      <c r="E87" s="154" t="s">
        <v>8</v>
      </c>
      <c r="F87" s="154" t="s">
        <v>1073</v>
      </c>
      <c r="G87" s="183"/>
      <c r="H87" s="236" t="s">
        <v>1075</v>
      </c>
      <c r="I87" s="156"/>
      <c r="J87" s="236" t="s">
        <v>1075</v>
      </c>
      <c r="K87" s="156"/>
      <c r="L87" s="248" t="s">
        <v>1181</v>
      </c>
      <c r="U87" s="155" t="str">
        <f t="shared" si="10"/>
        <v>แสดง</v>
      </c>
    </row>
    <row r="88" spans="1:21">
      <c r="F88" s="237" t="s">
        <v>1074</v>
      </c>
      <c r="G88" s="183"/>
      <c r="H88" s="237" t="s">
        <v>1080</v>
      </c>
      <c r="I88" s="156"/>
      <c r="J88" s="237" t="s">
        <v>1081</v>
      </c>
      <c r="K88" s="156"/>
      <c r="L88" s="249"/>
      <c r="U88" s="155" t="str">
        <f t="shared" si="10"/>
        <v>แสดง</v>
      </c>
    </row>
    <row r="89" spans="1:21">
      <c r="E89" s="161">
        <v>2565</v>
      </c>
      <c r="F89" s="173"/>
      <c r="G89" s="166"/>
      <c r="H89" s="238"/>
      <c r="J89" s="238"/>
      <c r="L89" s="250">
        <f>SUBTOTAL(9,F89:J89)</f>
        <v>0</v>
      </c>
      <c r="M89" s="214"/>
      <c r="N89" s="214"/>
      <c r="O89" s="214"/>
      <c r="P89" s="214"/>
      <c r="Q89" s="214"/>
      <c r="R89" s="214"/>
      <c r="S89" s="214"/>
      <c r="T89" s="214"/>
      <c r="U89" s="155" t="str">
        <f t="shared" si="10"/>
        <v>แสดง</v>
      </c>
    </row>
    <row r="90" spans="1:21">
      <c r="E90" s="161">
        <v>2564</v>
      </c>
      <c r="F90" s="240"/>
      <c r="G90" s="166"/>
      <c r="H90" s="240"/>
      <c r="J90" s="240"/>
      <c r="L90" s="251">
        <f>SUBTOTAL(9,F90:J90)</f>
        <v>0</v>
      </c>
      <c r="M90" s="214"/>
      <c r="N90" s="214"/>
      <c r="O90" s="214"/>
      <c r="P90" s="214"/>
      <c r="Q90" s="214"/>
      <c r="R90" s="214"/>
      <c r="S90" s="214"/>
      <c r="T90" s="214"/>
      <c r="U90" s="155" t="str">
        <f t="shared" si="10"/>
        <v>แสดง</v>
      </c>
    </row>
    <row r="91" spans="1:21">
      <c r="B91" s="223"/>
      <c r="C91" s="229"/>
      <c r="D91" s="223"/>
      <c r="G91" s="166"/>
      <c r="U91" s="155" t="str">
        <f t="shared" si="10"/>
        <v>แสดง</v>
      </c>
    </row>
    <row r="92" spans="1:21">
      <c r="B92" s="223"/>
      <c r="C92" s="229"/>
      <c r="D92" s="223"/>
      <c r="G92" s="166"/>
      <c r="U92" s="155" t="str">
        <f t="shared" si="10"/>
        <v>แสดง</v>
      </c>
    </row>
    <row r="93" spans="1:21">
      <c r="A93" s="203"/>
      <c r="B93" s="204"/>
      <c r="C93" s="205"/>
      <c r="D93" s="204"/>
      <c r="E93" s="182" t="s">
        <v>1864</v>
      </c>
      <c r="F93" s="179"/>
      <c r="G93" s="166"/>
      <c r="H93" s="179"/>
      <c r="I93" s="178"/>
      <c r="L93" s="178"/>
      <c r="M93" s="178"/>
      <c r="N93" s="178"/>
      <c r="O93" s="178"/>
      <c r="P93" s="178"/>
      <c r="Q93" s="178"/>
      <c r="R93" s="178"/>
      <c r="S93" s="178"/>
      <c r="T93" s="178"/>
      <c r="U93" s="155" t="str">
        <f>IF($F$98&lt;&gt;0,"แสดง",IF($H$98&lt;&gt;0,"แสดง","  "))</f>
        <v>แสดง</v>
      </c>
    </row>
    <row r="94" spans="1:21">
      <c r="A94" s="223"/>
      <c r="B94" s="204"/>
      <c r="C94" s="205"/>
      <c r="D94" s="204"/>
      <c r="E94" s="209"/>
      <c r="G94" s="166"/>
      <c r="H94" s="178" t="s">
        <v>973</v>
      </c>
      <c r="I94" s="208"/>
      <c r="L94" s="178"/>
      <c r="M94" s="178"/>
      <c r="N94" s="178"/>
      <c r="O94" s="178"/>
      <c r="P94" s="178"/>
      <c r="Q94" s="178"/>
      <c r="R94" s="178"/>
      <c r="S94" s="178"/>
      <c r="T94" s="178"/>
      <c r="U94" s="155" t="str">
        <f t="shared" ref="U94:U95" si="11">IF($F$98&lt;&gt;0,"แสดง",IF($H$98&lt;&gt;0,"แสดง","  "))</f>
        <v>แสดง</v>
      </c>
    </row>
    <row r="95" spans="1:21">
      <c r="A95" s="223"/>
      <c r="B95" s="204"/>
      <c r="C95" s="205"/>
      <c r="D95" s="204"/>
      <c r="E95" s="209"/>
      <c r="F95" s="178">
        <v>2565</v>
      </c>
      <c r="G95" s="166"/>
      <c r="H95" s="178">
        <v>2564</v>
      </c>
      <c r="I95" s="178"/>
      <c r="L95" s="178"/>
      <c r="M95" s="178"/>
      <c r="N95" s="178"/>
      <c r="O95" s="178"/>
      <c r="P95" s="178"/>
      <c r="Q95" s="178"/>
      <c r="R95" s="178"/>
      <c r="S95" s="178"/>
      <c r="T95" s="178"/>
      <c r="U95" s="155" t="str">
        <f t="shared" si="11"/>
        <v>แสดง</v>
      </c>
    </row>
    <row r="96" spans="1:21">
      <c r="A96" s="224" t="s">
        <v>14</v>
      </c>
      <c r="B96" s="211" t="s">
        <v>13</v>
      </c>
      <c r="C96" s="212">
        <f>SUMIF('ตัดระหว่างกัน 2565'!D:D,$B96,'ตัดระหว่างกัน 2565'!K:K)-SUMIF('ตัดระหว่างกัน 2565'!D:D,หมายเหตุ!$B96,'ตัดระหว่างกัน 2565'!L:L)</f>
        <v>20000</v>
      </c>
      <c r="D96" s="213">
        <f>SUMIF('ตัดระหว่างกัน 2564'!D:D,หมายเหตุ!$B96,'ตัดระหว่างกัน 2564'!K:K)-SUMIF('ตัดระหว่างกัน 2564'!D:D,$B96,'ตัดระหว่างกัน 2564'!L:L)</f>
        <v>20000</v>
      </c>
      <c r="E96" s="214" t="s">
        <v>12</v>
      </c>
      <c r="F96" s="215">
        <f>SUM(C96)</f>
        <v>20000</v>
      </c>
      <c r="G96" s="166"/>
      <c r="H96" s="215">
        <f>SUM(D96)</f>
        <v>20000</v>
      </c>
      <c r="I96" s="173"/>
      <c r="L96" s="217"/>
      <c r="M96" s="217"/>
      <c r="N96" s="217"/>
      <c r="O96" s="217"/>
      <c r="P96" s="217"/>
      <c r="Q96" s="217"/>
      <c r="R96" s="217"/>
      <c r="S96" s="217"/>
      <c r="T96" s="217"/>
      <c r="U96" s="155" t="str">
        <f t="shared" si="9"/>
        <v>แสดง</v>
      </c>
    </row>
    <row r="97" spans="1:21" hidden="1">
      <c r="A97" s="210" t="s">
        <v>17</v>
      </c>
      <c r="B97" s="211" t="s">
        <v>16</v>
      </c>
      <c r="C97" s="212">
        <f>SUMIF('ตัดระหว่างกัน 2565'!D:D,$B97,'ตัดระหว่างกัน 2565'!K:K)-SUMIF('ตัดระหว่างกัน 2565'!D:D,หมายเหตุ!$B97,'ตัดระหว่างกัน 2565'!L:L)</f>
        <v>0</v>
      </c>
      <c r="D97" s="213">
        <f>SUMIF('ตัดระหว่างกัน 2564'!D:D,หมายเหตุ!$B97,'ตัดระหว่างกัน 2564'!K:K)-SUMIF('ตัดระหว่างกัน 2564'!D:D,$B97,'ตัดระหว่างกัน 2564'!L:L)</f>
        <v>0</v>
      </c>
      <c r="E97" s="214" t="s">
        <v>15</v>
      </c>
      <c r="F97" s="215">
        <f>SUM(C97)</f>
        <v>0</v>
      </c>
      <c r="G97" s="166"/>
      <c r="H97" s="215">
        <f>SUM(D97)</f>
        <v>0</v>
      </c>
      <c r="I97" s="173"/>
      <c r="L97" s="217"/>
      <c r="M97" s="217"/>
      <c r="N97" s="217"/>
      <c r="O97" s="217"/>
      <c r="P97" s="217"/>
      <c r="Q97" s="217"/>
      <c r="R97" s="217"/>
      <c r="S97" s="217"/>
      <c r="T97" s="217"/>
      <c r="U97" s="155" t="str">
        <f t="shared" si="9"/>
        <v xml:space="preserve">  </v>
      </c>
    </row>
    <row r="98" spans="1:21" ht="20.25" thickBot="1">
      <c r="B98" s="223"/>
      <c r="C98" s="229"/>
      <c r="D98" s="223"/>
      <c r="E98" s="230" t="s">
        <v>1070</v>
      </c>
      <c r="F98" s="231">
        <f>SUM(F96:F97)</f>
        <v>20000</v>
      </c>
      <c r="G98" s="166"/>
      <c r="H98" s="231">
        <f>SUM(H96:H97)</f>
        <v>20000</v>
      </c>
      <c r="I98" s="190"/>
      <c r="J98" s="190"/>
      <c r="K98" s="190"/>
      <c r="L98" s="190"/>
      <c r="M98" s="190"/>
      <c r="N98" s="190"/>
      <c r="O98" s="190"/>
      <c r="P98" s="190"/>
      <c r="Q98" s="190"/>
      <c r="R98" s="190"/>
      <c r="S98" s="190"/>
      <c r="T98" s="190"/>
      <c r="U98" s="155" t="str">
        <f t="shared" si="9"/>
        <v>แสดง</v>
      </c>
    </row>
    <row r="99" spans="1:21" ht="20.25" thickTop="1">
      <c r="G99" s="166"/>
      <c r="L99" s="173"/>
      <c r="M99" s="173"/>
      <c r="N99" s="173"/>
      <c r="O99" s="173"/>
      <c r="P99" s="173"/>
      <c r="Q99" s="173"/>
      <c r="R99" s="173"/>
      <c r="S99" s="173"/>
      <c r="T99" s="173"/>
      <c r="U99" s="155" t="str">
        <f t="shared" ref="U99:U107" si="12">IF($F$98&lt;&gt;0,"แสดง",IF($H$98&lt;&gt;0,"แสดง","  "))</f>
        <v>แสดง</v>
      </c>
    </row>
    <row r="100" spans="1:21">
      <c r="E100" s="156" t="s">
        <v>1182</v>
      </c>
      <c r="G100" s="166"/>
      <c r="L100" s="173"/>
      <c r="M100" s="173"/>
      <c r="N100" s="173"/>
      <c r="O100" s="173"/>
      <c r="P100" s="173"/>
      <c r="Q100" s="173"/>
      <c r="R100" s="173"/>
      <c r="S100" s="173"/>
      <c r="T100" s="173"/>
      <c r="U100" s="155" t="str">
        <f t="shared" si="12"/>
        <v>แสดง</v>
      </c>
    </row>
    <row r="101" spans="1:21">
      <c r="F101" s="235"/>
      <c r="G101" s="166"/>
      <c r="H101" s="235"/>
      <c r="J101" s="178" t="s">
        <v>973</v>
      </c>
      <c r="K101" s="178"/>
      <c r="L101" s="173"/>
      <c r="M101" s="173"/>
      <c r="N101" s="173"/>
      <c r="O101" s="173"/>
      <c r="P101" s="173"/>
      <c r="Q101" s="173"/>
      <c r="R101" s="173"/>
      <c r="S101" s="173"/>
      <c r="T101" s="173"/>
      <c r="U101" s="155" t="str">
        <f t="shared" si="12"/>
        <v>แสดง</v>
      </c>
    </row>
    <row r="102" spans="1:21">
      <c r="E102" s="154" t="s">
        <v>1072</v>
      </c>
      <c r="F102" s="154" t="s">
        <v>1073</v>
      </c>
      <c r="G102" s="183"/>
      <c r="H102" s="154" t="s">
        <v>1075</v>
      </c>
      <c r="I102" s="156"/>
      <c r="J102" s="236" t="s">
        <v>21</v>
      </c>
      <c r="K102" s="161"/>
      <c r="L102" s="173"/>
      <c r="M102" s="173"/>
      <c r="N102" s="173"/>
      <c r="O102" s="173"/>
      <c r="P102" s="173"/>
      <c r="Q102" s="173"/>
      <c r="R102" s="173"/>
      <c r="S102" s="173"/>
      <c r="T102" s="173"/>
      <c r="U102" s="155" t="str">
        <f t="shared" si="12"/>
        <v>แสดง</v>
      </c>
    </row>
    <row r="103" spans="1:21">
      <c r="F103" s="237" t="s">
        <v>1074</v>
      </c>
      <c r="G103" s="183"/>
      <c r="H103" s="237" t="s">
        <v>1076</v>
      </c>
      <c r="I103" s="156"/>
      <c r="J103" s="237"/>
      <c r="K103" s="161"/>
      <c r="L103" s="173"/>
      <c r="M103" s="173"/>
      <c r="N103" s="173"/>
      <c r="O103" s="173"/>
      <c r="P103" s="173"/>
      <c r="Q103" s="173"/>
      <c r="R103" s="173"/>
      <c r="S103" s="173"/>
      <c r="T103" s="173"/>
      <c r="U103" s="155" t="str">
        <f t="shared" si="12"/>
        <v>แสดง</v>
      </c>
    </row>
    <row r="104" spans="1:21">
      <c r="E104" s="161">
        <v>2565</v>
      </c>
      <c r="F104" s="173"/>
      <c r="G104" s="166"/>
      <c r="H104" s="173"/>
      <c r="J104" s="252">
        <f>SUBTOTAL(9,F104:H104)</f>
        <v>0</v>
      </c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55" t="str">
        <f t="shared" si="12"/>
        <v>แสดง</v>
      </c>
    </row>
    <row r="105" spans="1:21">
      <c r="E105" s="161">
        <v>2564</v>
      </c>
      <c r="F105" s="240"/>
      <c r="G105" s="166"/>
      <c r="H105" s="240"/>
      <c r="J105" s="241">
        <f>SUBTOTAL(9,F105:H105)</f>
        <v>0</v>
      </c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55" t="str">
        <f t="shared" si="12"/>
        <v>แสดง</v>
      </c>
    </row>
    <row r="106" spans="1:21">
      <c r="G106" s="166"/>
      <c r="L106" s="173"/>
      <c r="M106" s="173"/>
      <c r="N106" s="173"/>
      <c r="O106" s="173"/>
      <c r="P106" s="173"/>
      <c r="Q106" s="173"/>
      <c r="R106" s="173"/>
      <c r="S106" s="173"/>
      <c r="T106" s="173"/>
      <c r="U106" s="155" t="str">
        <f t="shared" si="12"/>
        <v>แสดง</v>
      </c>
    </row>
    <row r="107" spans="1:21">
      <c r="G107" s="166"/>
      <c r="U107" s="155" t="str">
        <f t="shared" si="12"/>
        <v>แสดง</v>
      </c>
    </row>
    <row r="108" spans="1:21" hidden="1">
      <c r="E108" s="182" t="s">
        <v>1865</v>
      </c>
      <c r="F108" s="179"/>
      <c r="G108" s="166"/>
      <c r="H108" s="179"/>
      <c r="I108" s="208"/>
      <c r="U108" s="155" t="str">
        <f>IF($F$112&lt;&gt;0,"แสดง",IF($H$112&lt;&gt;0,"แสดง","  "))</f>
        <v xml:space="preserve">  </v>
      </c>
    </row>
    <row r="109" spans="1:21" hidden="1">
      <c r="E109" s="209"/>
      <c r="G109" s="166"/>
      <c r="H109" s="178" t="s">
        <v>973</v>
      </c>
      <c r="I109" s="208"/>
      <c r="J109" s="178"/>
      <c r="K109" s="178"/>
      <c r="L109" s="173"/>
      <c r="M109" s="173"/>
      <c r="N109" s="173"/>
      <c r="O109" s="173"/>
      <c r="P109" s="173"/>
      <c r="Q109" s="173"/>
      <c r="R109" s="173"/>
      <c r="S109" s="173"/>
      <c r="T109" s="173"/>
      <c r="U109" s="155" t="str">
        <f t="shared" ref="U109:U110" si="13">IF($F$112&lt;&gt;0,"แสดง",IF($H$112&lt;&gt;0,"แสดง","  "))</f>
        <v xml:space="preserve">  </v>
      </c>
    </row>
    <row r="110" spans="1:21" hidden="1">
      <c r="E110" s="209"/>
      <c r="F110" s="178">
        <v>2565</v>
      </c>
      <c r="G110" s="166"/>
      <c r="H110" s="178">
        <v>2564</v>
      </c>
      <c r="I110" s="178"/>
      <c r="J110" s="178"/>
      <c r="K110" s="178"/>
      <c r="L110" s="173"/>
      <c r="M110" s="173"/>
      <c r="N110" s="173"/>
      <c r="O110" s="173"/>
      <c r="P110" s="173"/>
      <c r="Q110" s="173"/>
      <c r="R110" s="173"/>
      <c r="S110" s="173"/>
      <c r="T110" s="173"/>
      <c r="U110" s="155" t="str">
        <f t="shared" si="13"/>
        <v xml:space="preserve">  </v>
      </c>
    </row>
    <row r="111" spans="1:21" hidden="1">
      <c r="A111" s="224" t="s">
        <v>41</v>
      </c>
      <c r="B111" s="211" t="s">
        <v>40</v>
      </c>
      <c r="C111" s="212">
        <f>SUMIF('ตัดระหว่างกัน 2565'!D:D,$B111,'ตัดระหว่างกัน 2565'!K:K)-SUMIF('ตัดระหว่างกัน 2565'!D:D,หมายเหตุ!$B111,'ตัดระหว่างกัน 2565'!L:L)</f>
        <v>0</v>
      </c>
      <c r="D111" s="213">
        <f>SUMIF('ตัดระหว่างกัน 2564'!D:D,หมายเหตุ!$B111,'ตัดระหว่างกัน 2564'!K:K)-SUMIF('ตัดระหว่างกัน 2564'!D:D,$B111,'ตัดระหว่างกัน 2564'!L:L)</f>
        <v>0</v>
      </c>
      <c r="E111" s="214" t="s">
        <v>39</v>
      </c>
      <c r="F111" s="244">
        <f>SUM(C111)</f>
        <v>0</v>
      </c>
      <c r="G111" s="166"/>
      <c r="H111" s="244">
        <f>SUM(D111)</f>
        <v>0</v>
      </c>
      <c r="I111" s="173"/>
      <c r="J111" s="217"/>
      <c r="K111" s="217"/>
      <c r="L111" s="214"/>
      <c r="M111" s="214"/>
      <c r="N111" s="214"/>
      <c r="O111" s="214"/>
      <c r="P111" s="214"/>
      <c r="Q111" s="214"/>
      <c r="R111" s="214"/>
      <c r="S111" s="214"/>
      <c r="T111" s="214"/>
      <c r="U111" s="155" t="str">
        <f t="shared" si="9"/>
        <v xml:space="preserve">  </v>
      </c>
    </row>
    <row r="112" spans="1:21" ht="20.25" hidden="1" thickBot="1">
      <c r="E112" s="209" t="s">
        <v>42</v>
      </c>
      <c r="F112" s="231">
        <f>SUM(F111)</f>
        <v>0</v>
      </c>
      <c r="G112" s="166"/>
      <c r="H112" s="231">
        <f>SUM(H111)</f>
        <v>0</v>
      </c>
      <c r="I112" s="190"/>
      <c r="J112" s="217"/>
      <c r="K112" s="217"/>
      <c r="L112" s="214"/>
      <c r="M112" s="214"/>
      <c r="N112" s="214"/>
      <c r="O112" s="214"/>
      <c r="P112" s="214"/>
      <c r="Q112" s="214"/>
      <c r="R112" s="214"/>
      <c r="S112" s="214"/>
      <c r="T112" s="214"/>
      <c r="U112" s="155" t="str">
        <f t="shared" si="9"/>
        <v xml:space="preserve">  </v>
      </c>
    </row>
    <row r="113" spans="1:21" hidden="1">
      <c r="G113" s="166"/>
      <c r="U113" s="155" t="str">
        <f t="shared" ref="U113:U114" si="14">IF($F$112&lt;&gt;0,"แสดง",IF($H$112&lt;&gt;0,"แสดง","  "))</f>
        <v xml:space="preserve">  </v>
      </c>
    </row>
    <row r="114" spans="1:21" hidden="1">
      <c r="G114" s="166"/>
      <c r="U114" s="155" t="str">
        <f t="shared" si="14"/>
        <v xml:space="preserve">  </v>
      </c>
    </row>
    <row r="115" spans="1:21" hidden="1">
      <c r="A115" s="203"/>
      <c r="B115" s="204"/>
      <c r="C115" s="205"/>
      <c r="D115" s="204"/>
      <c r="E115" s="182" t="s">
        <v>1866</v>
      </c>
      <c r="F115" s="179"/>
      <c r="G115" s="166"/>
      <c r="H115" s="179"/>
      <c r="I115" s="208"/>
      <c r="U115" s="155" t="str">
        <f>IF($F$125&lt;&gt;0,"แสดง",IF($H$125&lt;&gt;0,"แสดง","  "))</f>
        <v xml:space="preserve">  </v>
      </c>
    </row>
    <row r="116" spans="1:21" hidden="1">
      <c r="A116" s="223"/>
      <c r="B116" s="204"/>
      <c r="C116" s="205"/>
      <c r="D116" s="204"/>
      <c r="E116" s="209"/>
      <c r="G116" s="166"/>
      <c r="H116" s="178" t="s">
        <v>973</v>
      </c>
      <c r="I116" s="208"/>
      <c r="U116" s="155" t="str">
        <f t="shared" ref="U116:U117" si="15">IF($F$125&lt;&gt;0,"แสดง",IF($H$125&lt;&gt;0,"แสดง","  "))</f>
        <v xml:space="preserve">  </v>
      </c>
    </row>
    <row r="117" spans="1:21" hidden="1">
      <c r="A117" s="223"/>
      <c r="B117" s="204"/>
      <c r="C117" s="205"/>
      <c r="D117" s="204"/>
      <c r="E117" s="209"/>
      <c r="F117" s="178">
        <v>2565</v>
      </c>
      <c r="G117" s="166"/>
      <c r="H117" s="178">
        <v>2564</v>
      </c>
      <c r="I117" s="178"/>
      <c r="U117" s="155" t="str">
        <f t="shared" si="15"/>
        <v xml:space="preserve">  </v>
      </c>
    </row>
    <row r="118" spans="1:21" hidden="1">
      <c r="A118" s="224" t="s">
        <v>43</v>
      </c>
      <c r="B118" s="211" t="s">
        <v>44</v>
      </c>
      <c r="C118" s="212">
        <f>SUMIF('ตัดระหว่างกัน 2565'!D:D,$B118,'ตัดระหว่างกัน 2565'!K:K)-SUMIF('ตัดระหว่างกัน 2565'!D:D,หมายเหตุ!$B118,'ตัดระหว่างกัน 2565'!L:L)</f>
        <v>0</v>
      </c>
      <c r="D118" s="213">
        <f>SUMIF('ตัดระหว่างกัน 2564'!D:D,หมายเหตุ!$B118,'ตัดระหว่างกัน 2564'!K:K)-SUMIF('ตัดระหว่างกัน 2564'!D:D,$B118,'ตัดระหว่างกัน 2564'!L:L)</f>
        <v>0</v>
      </c>
      <c r="E118" s="214" t="s">
        <v>43</v>
      </c>
      <c r="F118" s="215">
        <f>SUM(C118)</f>
        <v>0</v>
      </c>
      <c r="G118" s="166"/>
      <c r="H118" s="215">
        <f t="shared" ref="H118:H124" si="16">SUM(D118)</f>
        <v>0</v>
      </c>
      <c r="I118" s="173"/>
      <c r="U118" s="155" t="str">
        <f t="shared" si="9"/>
        <v xml:space="preserve">  </v>
      </c>
    </row>
    <row r="119" spans="1:21" hidden="1">
      <c r="A119" s="224" t="s">
        <v>45</v>
      </c>
      <c r="B119" s="211" t="s">
        <v>46</v>
      </c>
      <c r="C119" s="212">
        <f>SUMIF('ตัดระหว่างกัน 2565'!D:D,$B119,'ตัดระหว่างกัน 2565'!K:K)-SUMIF('ตัดระหว่างกัน 2565'!D:D,หมายเหตุ!$B119,'ตัดระหว่างกัน 2565'!L:L)</f>
        <v>0</v>
      </c>
      <c r="D119" s="213">
        <f>SUMIF('ตัดระหว่างกัน 2564'!D:D,หมายเหตุ!$B119,'ตัดระหว่างกัน 2564'!K:K)-SUMIF('ตัดระหว่างกัน 2564'!D:D,$B119,'ตัดระหว่างกัน 2564'!L:L)</f>
        <v>0</v>
      </c>
      <c r="E119" s="214" t="s">
        <v>45</v>
      </c>
      <c r="F119" s="215">
        <f t="shared" ref="F119:F124" si="17">SUM(C119)</f>
        <v>0</v>
      </c>
      <c r="G119" s="166"/>
      <c r="H119" s="215">
        <f t="shared" si="16"/>
        <v>0</v>
      </c>
      <c r="I119" s="173"/>
      <c r="U119" s="155" t="str">
        <f t="shared" si="9"/>
        <v xml:space="preserve">  </v>
      </c>
    </row>
    <row r="120" spans="1:21" hidden="1">
      <c r="A120" s="224" t="s">
        <v>47</v>
      </c>
      <c r="B120" s="211" t="s">
        <v>48</v>
      </c>
      <c r="C120" s="212">
        <f>SUMIF('ตัดระหว่างกัน 2565'!D:D,$B120,'ตัดระหว่างกัน 2565'!K:K)-SUMIF('ตัดระหว่างกัน 2565'!D:D,หมายเหตุ!$B120,'ตัดระหว่างกัน 2565'!L:L)</f>
        <v>0</v>
      </c>
      <c r="D120" s="213">
        <f>SUMIF('ตัดระหว่างกัน 2564'!D:D,หมายเหตุ!$B120,'ตัดระหว่างกัน 2564'!K:K)-SUMIF('ตัดระหว่างกัน 2564'!D:D,$B120,'ตัดระหว่างกัน 2564'!L:L)</f>
        <v>0</v>
      </c>
      <c r="E120" s="214" t="s">
        <v>47</v>
      </c>
      <c r="F120" s="215">
        <f t="shared" si="17"/>
        <v>0</v>
      </c>
      <c r="G120" s="166"/>
      <c r="H120" s="215">
        <f t="shared" si="16"/>
        <v>0</v>
      </c>
      <c r="I120" s="173"/>
      <c r="U120" s="155" t="str">
        <f t="shared" si="9"/>
        <v xml:space="preserve">  </v>
      </c>
    </row>
    <row r="121" spans="1:21" hidden="1">
      <c r="A121" s="210" t="s">
        <v>49</v>
      </c>
      <c r="B121" s="211" t="s">
        <v>50</v>
      </c>
      <c r="C121" s="212">
        <f>SUMIF('ตัดระหว่างกัน 2565'!D:D,$B121,'ตัดระหว่างกัน 2565'!K:K)-SUMIF('ตัดระหว่างกัน 2565'!D:D,หมายเหตุ!$B121,'ตัดระหว่างกัน 2565'!L:L)</f>
        <v>0</v>
      </c>
      <c r="D121" s="213">
        <f>SUMIF('ตัดระหว่างกัน 2564'!D:D,หมายเหตุ!$B121,'ตัดระหว่างกัน 2564'!K:K)-SUMIF('ตัดระหว่างกัน 2564'!D:D,$B121,'ตัดระหว่างกัน 2564'!L:L)</f>
        <v>0</v>
      </c>
      <c r="E121" s="214" t="s">
        <v>49</v>
      </c>
      <c r="F121" s="215">
        <f t="shared" si="17"/>
        <v>0</v>
      </c>
      <c r="G121" s="166"/>
      <c r="H121" s="215">
        <f t="shared" si="16"/>
        <v>0</v>
      </c>
      <c r="I121" s="173"/>
      <c r="U121" s="155" t="str">
        <f t="shared" si="9"/>
        <v xml:space="preserve">  </v>
      </c>
    </row>
    <row r="122" spans="1:21" hidden="1">
      <c r="A122" s="224" t="s">
        <v>53</v>
      </c>
      <c r="B122" s="211" t="s">
        <v>54</v>
      </c>
      <c r="C122" s="212">
        <f>SUMIF('ตัดระหว่างกัน 2565'!D:D,$B122,'ตัดระหว่างกัน 2565'!K:K)-SUMIF('ตัดระหว่างกัน 2565'!D:D,หมายเหตุ!$B122,'ตัดระหว่างกัน 2565'!L:L)</f>
        <v>0</v>
      </c>
      <c r="D122" s="213">
        <f>SUMIF('ตัดระหว่างกัน 2564'!D:D,หมายเหตุ!$B122,'ตัดระหว่างกัน 2564'!K:K)-SUMIF('ตัดระหว่างกัน 2564'!D:D,$B122,'ตัดระหว่างกัน 2564'!L:L)</f>
        <v>0</v>
      </c>
      <c r="E122" s="214" t="s">
        <v>53</v>
      </c>
      <c r="F122" s="215">
        <f t="shared" si="17"/>
        <v>0</v>
      </c>
      <c r="G122" s="166"/>
      <c r="H122" s="215">
        <f t="shared" si="16"/>
        <v>0</v>
      </c>
      <c r="I122" s="173"/>
      <c r="U122" s="155" t="str">
        <f t="shared" si="9"/>
        <v xml:space="preserve">  </v>
      </c>
    </row>
    <row r="123" spans="1:21" hidden="1">
      <c r="A123" s="224" t="s">
        <v>55</v>
      </c>
      <c r="B123" s="211" t="s">
        <v>56</v>
      </c>
      <c r="C123" s="212">
        <f>SUMIF('ตัดระหว่างกัน 2565'!D:D,$B123,'ตัดระหว่างกัน 2565'!K:K)-SUMIF('ตัดระหว่างกัน 2565'!D:D,หมายเหตุ!$B123,'ตัดระหว่างกัน 2565'!L:L)</f>
        <v>0</v>
      </c>
      <c r="D123" s="213">
        <f>SUMIF('ตัดระหว่างกัน 2564'!D:D,หมายเหตุ!$B123,'ตัดระหว่างกัน 2564'!K:K)-SUMIF('ตัดระหว่างกัน 2564'!D:D,$B123,'ตัดระหว่างกัน 2564'!L:L)</f>
        <v>0</v>
      </c>
      <c r="E123" s="214" t="s">
        <v>55</v>
      </c>
      <c r="F123" s="215">
        <f t="shared" si="17"/>
        <v>0</v>
      </c>
      <c r="G123" s="166"/>
      <c r="H123" s="215">
        <f t="shared" si="16"/>
        <v>0</v>
      </c>
      <c r="I123" s="173"/>
      <c r="U123" s="155" t="str">
        <f t="shared" si="9"/>
        <v xml:space="preserve">  </v>
      </c>
    </row>
    <row r="124" spans="1:21" hidden="1">
      <c r="A124" s="224" t="s">
        <v>57</v>
      </c>
      <c r="B124" s="211" t="s">
        <v>58</v>
      </c>
      <c r="C124" s="212">
        <f>SUMIF('ตัดระหว่างกัน 2565'!D:D,$B124,'ตัดระหว่างกัน 2565'!K:K)-SUMIF('ตัดระหว่างกัน 2565'!D:D,หมายเหตุ!$B124,'ตัดระหว่างกัน 2565'!L:L)</f>
        <v>0</v>
      </c>
      <c r="D124" s="213">
        <f>SUMIF('ตัดระหว่างกัน 2564'!D:D,หมายเหตุ!$B124,'ตัดระหว่างกัน 2564'!K:K)-SUMIF('ตัดระหว่างกัน 2564'!D:D,$B124,'ตัดระหว่างกัน 2564'!L:L)</f>
        <v>0</v>
      </c>
      <c r="E124" s="214" t="s">
        <v>57</v>
      </c>
      <c r="F124" s="215">
        <f t="shared" si="17"/>
        <v>0</v>
      </c>
      <c r="G124" s="166"/>
      <c r="H124" s="215">
        <f t="shared" si="16"/>
        <v>0</v>
      </c>
      <c r="I124" s="173"/>
      <c r="U124" s="155" t="str">
        <f t="shared" si="9"/>
        <v xml:space="preserve">  </v>
      </c>
    </row>
    <row r="125" spans="1:21" ht="20.25" hidden="1" thickBot="1">
      <c r="E125" s="209" t="s">
        <v>1082</v>
      </c>
      <c r="F125" s="231">
        <f>SUM(F118:F124)</f>
        <v>0</v>
      </c>
      <c r="G125" s="166"/>
      <c r="H125" s="231">
        <f>SUM(H118:H124)</f>
        <v>0</v>
      </c>
      <c r="I125" s="190"/>
      <c r="J125" s="217"/>
      <c r="K125" s="217"/>
      <c r="L125" s="214"/>
      <c r="M125" s="214"/>
      <c r="N125" s="214"/>
      <c r="O125" s="214"/>
      <c r="P125" s="214"/>
      <c r="Q125" s="214"/>
      <c r="R125" s="214"/>
      <c r="S125" s="214"/>
      <c r="T125" s="214"/>
      <c r="U125" s="155" t="str">
        <f t="shared" si="9"/>
        <v xml:space="preserve">  </v>
      </c>
    </row>
    <row r="126" spans="1:21" hidden="1">
      <c r="E126" s="214"/>
      <c r="F126" s="173"/>
      <c r="G126" s="166"/>
      <c r="H126" s="173"/>
      <c r="I126" s="173"/>
      <c r="J126" s="217"/>
      <c r="K126" s="217"/>
      <c r="L126" s="214"/>
      <c r="M126" s="214"/>
      <c r="N126" s="214"/>
      <c r="O126" s="214"/>
      <c r="P126" s="214"/>
      <c r="Q126" s="214"/>
      <c r="R126" s="214"/>
      <c r="S126" s="214"/>
      <c r="T126" s="214"/>
      <c r="U126" s="155" t="str">
        <f t="shared" ref="U126:U127" si="18">IF($F$125&lt;&gt;0,"แสดง",IF($H$125&lt;&gt;0,"แสดง","  "))</f>
        <v xml:space="preserve">  </v>
      </c>
    </row>
    <row r="127" spans="1:21" hidden="1">
      <c r="G127" s="166"/>
      <c r="U127" s="155" t="str">
        <f t="shared" si="18"/>
        <v xml:space="preserve">  </v>
      </c>
    </row>
    <row r="128" spans="1:21" hidden="1">
      <c r="E128" s="182" t="s">
        <v>1867</v>
      </c>
      <c r="F128" s="179"/>
      <c r="G128" s="166"/>
      <c r="H128" s="179"/>
      <c r="I128" s="208"/>
      <c r="J128" s="178"/>
      <c r="K128" s="178"/>
      <c r="L128" s="190"/>
      <c r="M128" s="190"/>
      <c r="N128" s="190"/>
      <c r="O128" s="190"/>
      <c r="P128" s="190"/>
      <c r="Q128" s="190"/>
      <c r="R128" s="190"/>
      <c r="S128" s="190"/>
      <c r="T128" s="190"/>
      <c r="U128" s="155" t="str">
        <f>IF($F$132&lt;&gt;0,"แสดง",IF($H$132&lt;&gt;0,"แสดง","  "))</f>
        <v xml:space="preserve">  </v>
      </c>
    </row>
    <row r="129" spans="1:21" hidden="1">
      <c r="E129" s="209"/>
      <c r="G129" s="166"/>
      <c r="H129" s="178" t="s">
        <v>973</v>
      </c>
      <c r="I129" s="208"/>
      <c r="J129" s="178"/>
      <c r="K129" s="178"/>
      <c r="L129" s="173"/>
      <c r="M129" s="173"/>
      <c r="N129" s="173"/>
      <c r="O129" s="173"/>
      <c r="P129" s="173"/>
      <c r="Q129" s="173"/>
      <c r="R129" s="173"/>
      <c r="S129" s="173"/>
      <c r="T129" s="173"/>
      <c r="U129" s="155" t="str">
        <f t="shared" ref="U129:U130" si="19">IF($F$132&lt;&gt;0,"แสดง",IF($H$132&lt;&gt;0,"แสดง","  "))</f>
        <v xml:space="preserve">  </v>
      </c>
    </row>
    <row r="130" spans="1:21" hidden="1">
      <c r="E130" s="209"/>
      <c r="F130" s="178">
        <v>2565</v>
      </c>
      <c r="G130" s="166"/>
      <c r="H130" s="178">
        <v>2564</v>
      </c>
      <c r="I130" s="178"/>
      <c r="J130" s="178"/>
      <c r="K130" s="178"/>
      <c r="L130" s="173"/>
      <c r="M130" s="173"/>
      <c r="N130" s="173"/>
      <c r="O130" s="173"/>
      <c r="P130" s="173"/>
      <c r="Q130" s="173"/>
      <c r="R130" s="173"/>
      <c r="S130" s="173"/>
      <c r="T130" s="173"/>
      <c r="U130" s="155" t="str">
        <f t="shared" si="19"/>
        <v xml:space="preserve">  </v>
      </c>
    </row>
    <row r="131" spans="1:21" hidden="1">
      <c r="A131" s="224" t="s">
        <v>51</v>
      </c>
      <c r="B131" s="211" t="s">
        <v>52</v>
      </c>
      <c r="C131" s="212">
        <f>SUMIF('ตัดระหว่างกัน 2565'!D:D,$B131,'ตัดระหว่างกัน 2565'!K:K)-SUMIF('ตัดระหว่างกัน 2565'!D:D,หมายเหตุ!$B131,'ตัดระหว่างกัน 2565'!L:L)</f>
        <v>0</v>
      </c>
      <c r="D131" s="213">
        <f>SUMIF('ตัดระหว่างกัน 2564'!D:D,หมายเหตุ!$B131,'ตัดระหว่างกัน 2564'!K:K)-SUMIF('ตัดระหว่างกัน 2564'!D:D,$B131,'ตัดระหว่างกัน 2564'!L:L)</f>
        <v>0</v>
      </c>
      <c r="E131" s="214" t="s">
        <v>51</v>
      </c>
      <c r="F131" s="215">
        <f>SUM(C131)</f>
        <v>0</v>
      </c>
      <c r="G131" s="166"/>
      <c r="H131" s="215">
        <f>SUM(D131)</f>
        <v>0</v>
      </c>
      <c r="I131" s="173"/>
      <c r="J131" s="217"/>
      <c r="K131" s="217"/>
      <c r="L131" s="214"/>
      <c r="M131" s="214"/>
      <c r="N131" s="214"/>
      <c r="O131" s="214"/>
      <c r="P131" s="214"/>
      <c r="Q131" s="214"/>
      <c r="R131" s="214"/>
      <c r="S131" s="214"/>
      <c r="T131" s="214"/>
      <c r="U131" s="155" t="str">
        <f t="shared" ref="U131:U189" si="20">IF(F131&lt;&gt;0,"แสดง",IF(H131&lt;&gt;0,"แสดง","  "))</f>
        <v xml:space="preserve">  </v>
      </c>
    </row>
    <row r="132" spans="1:21" ht="20.25" hidden="1" thickBot="1">
      <c r="E132" s="209" t="s">
        <v>1083</v>
      </c>
      <c r="F132" s="231">
        <f>SUM(F131)</f>
        <v>0</v>
      </c>
      <c r="G132" s="166"/>
      <c r="H132" s="231">
        <f>SUM(H131)</f>
        <v>0</v>
      </c>
      <c r="I132" s="190"/>
      <c r="J132" s="217"/>
      <c r="K132" s="217"/>
      <c r="L132" s="214"/>
      <c r="M132" s="214"/>
      <c r="N132" s="214"/>
      <c r="O132" s="214"/>
      <c r="P132" s="214"/>
      <c r="Q132" s="214"/>
      <c r="R132" s="214"/>
      <c r="S132" s="214"/>
      <c r="T132" s="214"/>
      <c r="U132" s="155" t="str">
        <f t="shared" si="20"/>
        <v xml:space="preserve">  </v>
      </c>
    </row>
    <row r="133" spans="1:21" hidden="1">
      <c r="E133" s="214"/>
      <c r="F133" s="173"/>
      <c r="G133" s="166"/>
      <c r="H133" s="173"/>
      <c r="I133" s="173"/>
      <c r="J133" s="217"/>
      <c r="K133" s="217"/>
      <c r="L133" s="214"/>
      <c r="M133" s="214"/>
      <c r="N133" s="214"/>
      <c r="O133" s="214"/>
      <c r="P133" s="214"/>
      <c r="Q133" s="214"/>
      <c r="R133" s="214"/>
      <c r="S133" s="214"/>
      <c r="T133" s="214"/>
      <c r="U133" s="155" t="str">
        <f t="shared" ref="U133:U134" si="21">IF($F$132&lt;&gt;0,"แสดง",IF($H$132&lt;&gt;0,"แสดง","  "))</f>
        <v xml:space="preserve">  </v>
      </c>
    </row>
    <row r="134" spans="1:21" hidden="1">
      <c r="G134" s="166"/>
      <c r="U134" s="155" t="str">
        <f t="shared" si="21"/>
        <v xml:space="preserve">  </v>
      </c>
    </row>
    <row r="135" spans="1:21">
      <c r="E135" s="182" t="s">
        <v>1868</v>
      </c>
      <c r="F135" s="179"/>
      <c r="G135" s="166"/>
      <c r="H135" s="179"/>
      <c r="I135" s="208"/>
      <c r="J135" s="178"/>
      <c r="K135" s="178"/>
      <c r="L135" s="190"/>
      <c r="M135" s="190"/>
      <c r="N135" s="190"/>
      <c r="O135" s="190"/>
      <c r="P135" s="190"/>
      <c r="Q135" s="190"/>
      <c r="R135" s="190"/>
      <c r="S135" s="190"/>
      <c r="T135" s="190"/>
      <c r="U135" s="155" t="str">
        <f>IF($F$144&lt;&gt;0,"แสดง",IF($H$144&lt;&gt;0,"แสดง","  "))</f>
        <v>แสดง</v>
      </c>
    </row>
    <row r="136" spans="1:21">
      <c r="E136" s="209"/>
      <c r="G136" s="166"/>
      <c r="H136" s="178" t="s">
        <v>973</v>
      </c>
      <c r="I136" s="208"/>
      <c r="J136" s="178"/>
      <c r="K136" s="178"/>
      <c r="L136" s="173"/>
      <c r="M136" s="173"/>
      <c r="N136" s="173"/>
      <c r="O136" s="173"/>
      <c r="P136" s="173"/>
      <c r="Q136" s="173"/>
      <c r="R136" s="173"/>
      <c r="S136" s="173"/>
      <c r="T136" s="173"/>
      <c r="U136" s="155" t="str">
        <f t="shared" ref="U136:U137" si="22">IF($F$144&lt;&gt;0,"แสดง",IF($H$144&lt;&gt;0,"แสดง","  "))</f>
        <v>แสดง</v>
      </c>
    </row>
    <row r="137" spans="1:21">
      <c r="E137" s="209"/>
      <c r="F137" s="178">
        <v>2565</v>
      </c>
      <c r="G137" s="166"/>
      <c r="H137" s="178">
        <v>2564</v>
      </c>
      <c r="I137" s="178"/>
      <c r="J137" s="178"/>
      <c r="K137" s="178"/>
      <c r="L137" s="173"/>
      <c r="M137" s="173"/>
      <c r="N137" s="173"/>
      <c r="O137" s="173"/>
      <c r="P137" s="173"/>
      <c r="Q137" s="173"/>
      <c r="R137" s="173"/>
      <c r="S137" s="173"/>
      <c r="T137" s="173"/>
      <c r="U137" s="155" t="str">
        <f t="shared" si="22"/>
        <v>แสดง</v>
      </c>
    </row>
    <row r="138" spans="1:21">
      <c r="A138" s="224" t="s">
        <v>59</v>
      </c>
      <c r="B138" s="211" t="s">
        <v>60</v>
      </c>
      <c r="C138" s="212">
        <f>SUMIF('ตัดระหว่างกัน 2565'!D:D,$B138,'ตัดระหว่างกัน 2565'!K:K)-SUMIF('ตัดระหว่างกัน 2565'!D:D,หมายเหตุ!$B138,'ตัดระหว่างกัน 2565'!L:L)</f>
        <v>7426</v>
      </c>
      <c r="D138" s="213">
        <f>SUMIF('ตัดระหว่างกัน 2564'!D:D,หมายเหตุ!$B138,'ตัดระหว่างกัน 2564'!K:K)-SUMIF('ตัดระหว่างกัน 2564'!D:D,$B138,'ตัดระหว่างกัน 2564'!L:L)</f>
        <v>7847.56</v>
      </c>
      <c r="E138" s="214" t="s">
        <v>59</v>
      </c>
      <c r="F138" s="215">
        <f>SUM(C138)</f>
        <v>7426</v>
      </c>
      <c r="G138" s="166"/>
      <c r="H138" s="215">
        <f t="shared" ref="H138:H143" si="23">SUM(D138)</f>
        <v>7847.56</v>
      </c>
      <c r="I138" s="173"/>
      <c r="J138" s="217"/>
      <c r="K138" s="217"/>
      <c r="L138" s="214"/>
      <c r="M138" s="214"/>
      <c r="N138" s="214"/>
      <c r="O138" s="214"/>
      <c r="P138" s="214"/>
      <c r="Q138" s="214"/>
      <c r="R138" s="214"/>
      <c r="S138" s="214"/>
      <c r="T138" s="214"/>
      <c r="U138" s="155" t="str">
        <f t="shared" si="20"/>
        <v>แสดง</v>
      </c>
    </row>
    <row r="139" spans="1:21" hidden="1">
      <c r="A139" s="224" t="s">
        <v>61</v>
      </c>
      <c r="B139" s="211" t="s">
        <v>62</v>
      </c>
      <c r="C139" s="212">
        <f>SUMIF('ตัดระหว่างกัน 2565'!D:D,$B139,'ตัดระหว่างกัน 2565'!K:K)-SUMIF('ตัดระหว่างกัน 2565'!D:D,หมายเหตุ!$B139,'ตัดระหว่างกัน 2565'!L:L)</f>
        <v>0</v>
      </c>
      <c r="D139" s="213">
        <f>SUMIF('ตัดระหว่างกัน 2564'!D:D,หมายเหตุ!$B139,'ตัดระหว่างกัน 2564'!K:K)-SUMIF('ตัดระหว่างกัน 2564'!D:D,$B139,'ตัดระหว่างกัน 2564'!L:L)</f>
        <v>0</v>
      </c>
      <c r="E139" s="214" t="s">
        <v>61</v>
      </c>
      <c r="F139" s="215">
        <f t="shared" ref="F139:F143" si="24">SUM(C139)</f>
        <v>0</v>
      </c>
      <c r="G139" s="166"/>
      <c r="H139" s="215">
        <f t="shared" si="23"/>
        <v>0</v>
      </c>
      <c r="I139" s="173"/>
      <c r="J139" s="217"/>
      <c r="K139" s="217"/>
      <c r="L139" s="214"/>
      <c r="M139" s="214"/>
      <c r="N139" s="214"/>
      <c r="O139" s="214"/>
      <c r="P139" s="214"/>
      <c r="Q139" s="214"/>
      <c r="R139" s="214"/>
      <c r="S139" s="214"/>
      <c r="T139" s="214"/>
      <c r="U139" s="155" t="str">
        <f t="shared" si="20"/>
        <v xml:space="preserve">  </v>
      </c>
    </row>
    <row r="140" spans="1:21" hidden="1">
      <c r="A140" s="224" t="s">
        <v>63</v>
      </c>
      <c r="B140" s="211" t="s">
        <v>64</v>
      </c>
      <c r="C140" s="212">
        <f>SUMIF('ตัดระหว่างกัน 2565'!D:D,$B140,'ตัดระหว่างกัน 2565'!K:K)-SUMIF('ตัดระหว่างกัน 2565'!D:D,หมายเหตุ!$B140,'ตัดระหว่างกัน 2565'!L:L)</f>
        <v>0</v>
      </c>
      <c r="D140" s="213">
        <f>SUMIF('ตัดระหว่างกัน 2564'!D:D,หมายเหตุ!$B140,'ตัดระหว่างกัน 2564'!K:K)-SUMIF('ตัดระหว่างกัน 2564'!D:D,$B140,'ตัดระหว่างกัน 2564'!L:L)</f>
        <v>0</v>
      </c>
      <c r="E140" s="214" t="s">
        <v>63</v>
      </c>
      <c r="F140" s="215">
        <f t="shared" si="24"/>
        <v>0</v>
      </c>
      <c r="G140" s="166"/>
      <c r="H140" s="215">
        <f t="shared" si="23"/>
        <v>0</v>
      </c>
      <c r="I140" s="173"/>
      <c r="J140" s="217"/>
      <c r="K140" s="217"/>
      <c r="L140" s="214"/>
      <c r="M140" s="214"/>
      <c r="N140" s="214"/>
      <c r="O140" s="214"/>
      <c r="P140" s="214"/>
      <c r="Q140" s="214"/>
      <c r="R140" s="214"/>
      <c r="S140" s="214"/>
      <c r="T140" s="214"/>
      <c r="U140" s="155" t="str">
        <f t="shared" si="20"/>
        <v xml:space="preserve">  </v>
      </c>
    </row>
    <row r="141" spans="1:21" hidden="1">
      <c r="A141" s="224" t="s">
        <v>65</v>
      </c>
      <c r="B141" s="211" t="s">
        <v>66</v>
      </c>
      <c r="C141" s="212">
        <f>SUMIF('ตัดระหว่างกัน 2565'!D:D,$B141,'ตัดระหว่างกัน 2565'!K:K)-SUMIF('ตัดระหว่างกัน 2565'!D:D,หมายเหตุ!$B141,'ตัดระหว่างกัน 2565'!L:L)</f>
        <v>0</v>
      </c>
      <c r="D141" s="213">
        <f>SUMIF('ตัดระหว่างกัน 2564'!D:D,หมายเหตุ!$B141,'ตัดระหว่างกัน 2564'!K:K)-SUMIF('ตัดระหว่างกัน 2564'!D:D,$B141,'ตัดระหว่างกัน 2564'!L:L)</f>
        <v>0</v>
      </c>
      <c r="E141" s="214" t="s">
        <v>65</v>
      </c>
      <c r="F141" s="215">
        <f t="shared" si="24"/>
        <v>0</v>
      </c>
      <c r="G141" s="166"/>
      <c r="H141" s="215">
        <f t="shared" si="23"/>
        <v>0</v>
      </c>
      <c r="I141" s="173"/>
      <c r="J141" s="217"/>
      <c r="K141" s="217"/>
      <c r="L141" s="214"/>
      <c r="M141" s="214"/>
      <c r="N141" s="214"/>
      <c r="O141" s="214"/>
      <c r="P141" s="214"/>
      <c r="Q141" s="214"/>
      <c r="R141" s="214"/>
      <c r="S141" s="214"/>
      <c r="T141" s="214"/>
      <c r="U141" s="155" t="str">
        <f t="shared" si="20"/>
        <v xml:space="preserve">  </v>
      </c>
    </row>
    <row r="142" spans="1:21" hidden="1">
      <c r="A142" s="224" t="s">
        <v>67</v>
      </c>
      <c r="B142" s="211" t="s">
        <v>68</v>
      </c>
      <c r="C142" s="212">
        <f>SUMIF('ตัดระหว่างกัน 2565'!D:D,$B142,'ตัดระหว่างกัน 2565'!K:K)-SUMIF('ตัดระหว่างกัน 2565'!D:D,หมายเหตุ!$B142,'ตัดระหว่างกัน 2565'!L:L)</f>
        <v>0</v>
      </c>
      <c r="D142" s="213">
        <f>SUMIF('ตัดระหว่างกัน 2564'!D:D,หมายเหตุ!$B142,'ตัดระหว่างกัน 2564'!K:K)-SUMIF('ตัดระหว่างกัน 2564'!D:D,$B142,'ตัดระหว่างกัน 2564'!L:L)</f>
        <v>0</v>
      </c>
      <c r="E142" s="214" t="s">
        <v>67</v>
      </c>
      <c r="F142" s="215">
        <f t="shared" si="24"/>
        <v>0</v>
      </c>
      <c r="G142" s="166"/>
      <c r="H142" s="215">
        <f t="shared" si="23"/>
        <v>0</v>
      </c>
      <c r="I142" s="173"/>
      <c r="J142" s="217"/>
      <c r="K142" s="217"/>
      <c r="L142" s="214"/>
      <c r="M142" s="214"/>
      <c r="N142" s="214"/>
      <c r="O142" s="214"/>
      <c r="P142" s="214"/>
      <c r="Q142" s="214"/>
      <c r="R142" s="214"/>
      <c r="S142" s="214"/>
      <c r="T142" s="214"/>
      <c r="U142" s="155" t="str">
        <f t="shared" si="20"/>
        <v xml:space="preserve">  </v>
      </c>
    </row>
    <row r="143" spans="1:21" hidden="1">
      <c r="A143" s="224" t="s">
        <v>69</v>
      </c>
      <c r="B143" s="211" t="s">
        <v>70</v>
      </c>
      <c r="C143" s="212">
        <f>SUMIF('ตัดระหว่างกัน 2565'!D:D,$B143,'ตัดระหว่างกัน 2565'!K:K)-SUMIF('ตัดระหว่างกัน 2565'!D:D,หมายเหตุ!$B143,'ตัดระหว่างกัน 2565'!L:L)</f>
        <v>0</v>
      </c>
      <c r="D143" s="213">
        <f>SUMIF('ตัดระหว่างกัน 2564'!D:D,หมายเหตุ!$B143,'ตัดระหว่างกัน 2564'!K:K)-SUMIF('ตัดระหว่างกัน 2564'!D:D,$B143,'ตัดระหว่างกัน 2564'!L:L)</f>
        <v>0</v>
      </c>
      <c r="E143" s="214" t="s">
        <v>69</v>
      </c>
      <c r="F143" s="244">
        <f t="shared" si="24"/>
        <v>0</v>
      </c>
      <c r="G143" s="166"/>
      <c r="H143" s="244">
        <f t="shared" si="23"/>
        <v>0</v>
      </c>
      <c r="I143" s="173"/>
      <c r="J143" s="217"/>
      <c r="K143" s="217"/>
      <c r="L143" s="214"/>
      <c r="M143" s="214"/>
      <c r="N143" s="214"/>
      <c r="O143" s="214"/>
      <c r="P143" s="214"/>
      <c r="Q143" s="214"/>
      <c r="R143" s="214"/>
      <c r="S143" s="214"/>
      <c r="T143" s="214"/>
      <c r="U143" s="155" t="str">
        <f t="shared" si="20"/>
        <v xml:space="preserve">  </v>
      </c>
    </row>
    <row r="144" spans="1:21" ht="20.25" thickBot="1">
      <c r="E144" s="209" t="s">
        <v>71</v>
      </c>
      <c r="F144" s="231">
        <f>SUM(F138:F143)</f>
        <v>7426</v>
      </c>
      <c r="G144" s="166"/>
      <c r="H144" s="231">
        <f>SUM(H138:H143)</f>
        <v>7847.56</v>
      </c>
      <c r="I144" s="190"/>
      <c r="J144" s="217"/>
      <c r="K144" s="217"/>
      <c r="L144" s="214"/>
      <c r="M144" s="214"/>
      <c r="N144" s="214"/>
      <c r="O144" s="214"/>
      <c r="P144" s="214"/>
      <c r="Q144" s="214"/>
      <c r="R144" s="214"/>
      <c r="S144" s="214"/>
      <c r="T144" s="214"/>
      <c r="U144" s="155" t="str">
        <f t="shared" si="20"/>
        <v>แสดง</v>
      </c>
    </row>
    <row r="145" spans="1:21" ht="20.25" thickTop="1">
      <c r="E145" s="214"/>
      <c r="F145" s="173"/>
      <c r="G145" s="166"/>
      <c r="H145" s="173"/>
      <c r="I145" s="173"/>
      <c r="J145" s="217"/>
      <c r="K145" s="217"/>
      <c r="L145" s="175"/>
      <c r="M145" s="175"/>
      <c r="N145" s="175"/>
      <c r="O145" s="175"/>
      <c r="P145" s="175"/>
      <c r="Q145" s="175"/>
      <c r="R145" s="175"/>
      <c r="S145" s="175"/>
      <c r="T145" s="175"/>
      <c r="U145" s="155" t="str">
        <f t="shared" ref="U145:U146" si="25">IF($F$144&lt;&gt;0,"แสดง",IF($H$144&lt;&gt;0,"แสดง","  "))</f>
        <v>แสดง</v>
      </c>
    </row>
    <row r="146" spans="1:21">
      <c r="E146" s="214"/>
      <c r="F146" s="173"/>
      <c r="G146" s="166"/>
      <c r="H146" s="173"/>
      <c r="I146" s="173"/>
      <c r="U146" s="155" t="str">
        <f t="shared" si="25"/>
        <v>แสดง</v>
      </c>
    </row>
    <row r="147" spans="1:21">
      <c r="E147" s="182" t="s">
        <v>1869</v>
      </c>
      <c r="F147" s="179"/>
      <c r="G147" s="166"/>
      <c r="H147" s="179"/>
      <c r="I147" s="208"/>
      <c r="J147" s="178"/>
      <c r="K147" s="178"/>
      <c r="L147" s="190"/>
      <c r="M147" s="190"/>
      <c r="N147" s="190"/>
      <c r="O147" s="190"/>
      <c r="P147" s="190"/>
      <c r="Q147" s="190"/>
      <c r="R147" s="190"/>
      <c r="S147" s="190"/>
      <c r="T147" s="190"/>
      <c r="U147" s="155" t="str">
        <f>IF($F$154&lt;&gt;0,"แสดง",IF($H$154&lt;&gt;0,"แสดง","  "))</f>
        <v>แสดง</v>
      </c>
    </row>
    <row r="148" spans="1:21">
      <c r="E148" s="209"/>
      <c r="G148" s="166"/>
      <c r="H148" s="178" t="s">
        <v>973</v>
      </c>
      <c r="I148" s="208"/>
      <c r="J148" s="178"/>
      <c r="K148" s="178"/>
      <c r="L148" s="173"/>
      <c r="M148" s="173"/>
      <c r="N148" s="173"/>
      <c r="O148" s="173"/>
      <c r="P148" s="173"/>
      <c r="Q148" s="173"/>
      <c r="R148" s="173"/>
      <c r="S148" s="173"/>
      <c r="T148" s="173"/>
      <c r="U148" s="155" t="str">
        <f t="shared" ref="U148:U149" si="26">IF($F$154&lt;&gt;0,"แสดง",IF($H$154&lt;&gt;0,"แสดง","  "))</f>
        <v>แสดง</v>
      </c>
    </row>
    <row r="149" spans="1:21">
      <c r="E149" s="209"/>
      <c r="F149" s="178">
        <v>2565</v>
      </c>
      <c r="G149" s="166"/>
      <c r="H149" s="178">
        <v>2564</v>
      </c>
      <c r="I149" s="178"/>
      <c r="J149" s="178"/>
      <c r="K149" s="178"/>
      <c r="L149" s="173"/>
      <c r="M149" s="173"/>
      <c r="N149" s="173"/>
      <c r="O149" s="173"/>
      <c r="P149" s="173"/>
      <c r="Q149" s="173"/>
      <c r="R149" s="173"/>
      <c r="S149" s="173"/>
      <c r="T149" s="173"/>
      <c r="U149" s="155" t="str">
        <f t="shared" si="26"/>
        <v>แสดง</v>
      </c>
    </row>
    <row r="150" spans="1:21">
      <c r="A150" s="224" t="s">
        <v>14</v>
      </c>
      <c r="B150" s="225" t="s">
        <v>13</v>
      </c>
      <c r="C150" s="212">
        <f>SUMIF('ตัดระหว่างกัน 2565'!D:D,$B150,'ตัดระหว่างกัน 2565'!K:K)-SUMIF('ตัดระหว่างกัน 2565'!D:D,หมายเหตุ!$B150,'ตัดระหว่างกัน 2565'!L:L)</f>
        <v>20000</v>
      </c>
      <c r="D150" s="213">
        <f>SUMIF('ตัดระหว่างกัน 2564'!D:D,หมายเหตุ!$B150,'ตัดระหว่างกัน 2564'!K:K)-SUMIF('ตัดระหว่างกัน 2564'!D:D,$B150,'ตัดระหว่างกัน 2564'!L:L)</f>
        <v>20000</v>
      </c>
      <c r="E150" s="214" t="s">
        <v>1001</v>
      </c>
      <c r="F150" s="215">
        <f>C153+C150</f>
        <v>20000</v>
      </c>
      <c r="G150" s="166"/>
      <c r="H150" s="215">
        <f>D153+D150</f>
        <v>40000</v>
      </c>
      <c r="I150" s="173"/>
      <c r="L150" s="173"/>
      <c r="M150" s="173"/>
      <c r="N150" s="173"/>
      <c r="O150" s="173"/>
      <c r="P150" s="173"/>
      <c r="Q150" s="173"/>
      <c r="R150" s="173"/>
      <c r="S150" s="173"/>
      <c r="T150" s="173"/>
      <c r="U150" s="155" t="str">
        <f t="shared" si="20"/>
        <v>แสดง</v>
      </c>
    </row>
    <row r="151" spans="1:21" hidden="1">
      <c r="A151" s="224" t="s">
        <v>17</v>
      </c>
      <c r="B151" s="225" t="s">
        <v>16</v>
      </c>
      <c r="C151" s="212">
        <f>SUMIF('ตัดระหว่างกัน 2565'!D:D,$B151,'ตัดระหว่างกัน 2565'!K:K)-SUMIF('ตัดระหว่างกัน 2565'!D:D,หมายเหตุ!$B151,'ตัดระหว่างกัน 2565'!L:L)</f>
        <v>0</v>
      </c>
      <c r="D151" s="213">
        <f>SUMIF('ตัดระหว่างกัน 2564'!D:D,หมายเหตุ!$B151,'ตัดระหว่างกัน 2564'!K:K)-SUMIF('ตัดระหว่างกัน 2564'!D:D,$B151,'ตัดระหว่างกัน 2564'!L:L)</f>
        <v>0</v>
      </c>
      <c r="E151" s="214" t="s">
        <v>1002</v>
      </c>
      <c r="F151" s="215">
        <f>C154+C151</f>
        <v>0</v>
      </c>
      <c r="G151" s="166"/>
      <c r="H151" s="215">
        <f>D154+D151</f>
        <v>0</v>
      </c>
      <c r="I151" s="173"/>
      <c r="J151" s="226"/>
      <c r="K151" s="226"/>
      <c r="L151" s="253"/>
      <c r="M151" s="253"/>
      <c r="N151" s="253"/>
      <c r="O151" s="253"/>
      <c r="P151" s="253"/>
      <c r="Q151" s="253"/>
      <c r="R151" s="253"/>
      <c r="S151" s="253"/>
      <c r="T151" s="253"/>
      <c r="U151" s="155" t="str">
        <f t="shared" si="20"/>
        <v xml:space="preserve">  </v>
      </c>
    </row>
    <row r="152" spans="1:21">
      <c r="C152" s="212"/>
      <c r="D152" s="213"/>
      <c r="E152" s="185" t="s">
        <v>1840</v>
      </c>
      <c r="F152" s="196">
        <f>-SUM(C150:C151)</f>
        <v>-20000</v>
      </c>
      <c r="G152" s="166"/>
      <c r="H152" s="196">
        <f>-SUM(D150:D151)</f>
        <v>-20000</v>
      </c>
      <c r="I152" s="173"/>
      <c r="J152" s="226"/>
      <c r="K152" s="226"/>
      <c r="L152" s="253"/>
      <c r="M152" s="253"/>
      <c r="N152" s="253"/>
      <c r="O152" s="253"/>
      <c r="P152" s="253"/>
      <c r="Q152" s="253"/>
      <c r="R152" s="253"/>
      <c r="S152" s="253"/>
      <c r="T152" s="253"/>
      <c r="U152" s="155" t="str">
        <f t="shared" si="20"/>
        <v>แสดง</v>
      </c>
    </row>
    <row r="153" spans="1:21" hidden="1">
      <c r="A153" s="224" t="s">
        <v>1279</v>
      </c>
      <c r="B153" s="225" t="s">
        <v>1278</v>
      </c>
      <c r="C153" s="212">
        <f>SUMIF('ตัดระหว่างกัน 2565'!D:D,$B153,'ตัดระหว่างกัน 2565'!K:K)-SUMIF('ตัดระหว่างกัน 2565'!D:D,หมายเหตุ!$B153,'ตัดระหว่างกัน 2565'!L:L)</f>
        <v>0</v>
      </c>
      <c r="D153" s="213">
        <f>SUMIF('ตัดระหว่างกัน 2564'!D:D,หมายเหตุ!$B153,'ตัดระหว่างกัน 2564'!K:K)-SUMIF('ตัดระหว่างกัน 2564'!D:D,$B153,'ตัดระหว่างกัน 2564'!L:L)</f>
        <v>20000</v>
      </c>
      <c r="E153" s="185"/>
      <c r="F153" s="173"/>
      <c r="G153" s="166"/>
      <c r="H153" s="173"/>
      <c r="I153" s="173"/>
      <c r="J153" s="226"/>
      <c r="K153" s="226"/>
      <c r="L153" s="253"/>
      <c r="M153" s="253"/>
      <c r="N153" s="253"/>
      <c r="O153" s="253"/>
      <c r="P153" s="253"/>
      <c r="Q153" s="253"/>
      <c r="R153" s="253"/>
      <c r="S153" s="253"/>
      <c r="T153" s="253"/>
      <c r="U153" s="155" t="str">
        <f t="shared" si="20"/>
        <v xml:space="preserve">  </v>
      </c>
    </row>
    <row r="154" spans="1:21" ht="20.25" thickBot="1">
      <c r="A154" s="201" t="s">
        <v>1280</v>
      </c>
      <c r="B154" s="225" t="s">
        <v>1281</v>
      </c>
      <c r="C154" s="212">
        <f>SUMIF('ตัดระหว่างกัน 2565'!D:D,$B154,'ตัดระหว่างกัน 2565'!K:K)-SUMIF('ตัดระหว่างกัน 2565'!D:D,หมายเหตุ!$B154,'ตัดระหว่างกัน 2565'!L:L)</f>
        <v>0</v>
      </c>
      <c r="D154" s="213">
        <f>SUMIF('ตัดระหว่างกัน 2564'!D:D,หมายเหตุ!$B154,'ตัดระหว่างกัน 2564'!K:K)-SUMIF('ตัดระหว่างกัน 2564'!D:D,$B154,'ตัดระหว่างกัน 2564'!L:L)</f>
        <v>0</v>
      </c>
      <c r="E154" s="209" t="s">
        <v>1084</v>
      </c>
      <c r="F154" s="254">
        <f>SUM(C153:C154)</f>
        <v>0</v>
      </c>
      <c r="G154" s="166"/>
      <c r="H154" s="254">
        <f>SUM(D153:D154)</f>
        <v>20000</v>
      </c>
      <c r="I154" s="190"/>
      <c r="J154" s="226"/>
      <c r="K154" s="226"/>
      <c r="L154" s="253"/>
      <c r="M154" s="253"/>
      <c r="N154" s="253"/>
      <c r="O154" s="253"/>
      <c r="P154" s="253"/>
      <c r="Q154" s="253"/>
      <c r="R154" s="253"/>
      <c r="S154" s="253"/>
      <c r="T154" s="253"/>
      <c r="U154" s="155" t="str">
        <f t="shared" si="20"/>
        <v>แสดง</v>
      </c>
    </row>
    <row r="155" spans="1:21" ht="20.25" thickTop="1">
      <c r="E155" s="214"/>
      <c r="F155" s="215"/>
      <c r="G155" s="166"/>
      <c r="H155" s="173"/>
      <c r="I155" s="173"/>
      <c r="J155" s="217"/>
      <c r="K155" s="217"/>
      <c r="L155" s="175"/>
      <c r="M155" s="175"/>
      <c r="N155" s="175"/>
      <c r="O155" s="175"/>
      <c r="P155" s="175"/>
      <c r="Q155" s="175"/>
      <c r="R155" s="175"/>
      <c r="S155" s="175"/>
      <c r="T155" s="175"/>
      <c r="U155" s="155" t="str">
        <f t="shared" ref="U155:U156" si="27">IF($F$154&lt;&gt;0,"แสดง",IF($H$154&lt;&gt;0,"แสดง","  "))</f>
        <v>แสดง</v>
      </c>
    </row>
    <row r="156" spans="1:21">
      <c r="G156" s="166"/>
      <c r="U156" s="155" t="str">
        <f t="shared" si="27"/>
        <v>แสดง</v>
      </c>
    </row>
    <row r="157" spans="1:21" hidden="1">
      <c r="A157" s="203"/>
      <c r="B157" s="204"/>
      <c r="C157" s="205"/>
      <c r="D157" s="204"/>
      <c r="E157" s="182" t="s">
        <v>1870</v>
      </c>
      <c r="F157" s="179"/>
      <c r="G157" s="166"/>
      <c r="H157" s="179"/>
      <c r="I157" s="208"/>
      <c r="J157" s="178"/>
      <c r="K157" s="178"/>
      <c r="L157" s="190"/>
      <c r="M157" s="190"/>
      <c r="N157" s="190"/>
      <c r="O157" s="190"/>
      <c r="P157" s="190"/>
      <c r="Q157" s="190"/>
      <c r="R157" s="190"/>
      <c r="S157" s="190"/>
      <c r="T157" s="190"/>
      <c r="U157" s="155" t="str">
        <f>IF($F$167&lt;&gt;0,"แสดง",IF($H$167&lt;&gt;0,"แสดง","  "))</f>
        <v xml:space="preserve">  </v>
      </c>
    </row>
    <row r="158" spans="1:21" hidden="1">
      <c r="A158" s="223"/>
      <c r="B158" s="204"/>
      <c r="C158" s="205"/>
      <c r="D158" s="204"/>
      <c r="E158" s="209"/>
      <c r="G158" s="166"/>
      <c r="H158" s="178" t="s">
        <v>973</v>
      </c>
      <c r="I158" s="208"/>
      <c r="J158" s="178"/>
      <c r="K158" s="178"/>
      <c r="L158" s="173"/>
      <c r="M158" s="173"/>
      <c r="N158" s="173"/>
      <c r="O158" s="173"/>
      <c r="P158" s="173"/>
      <c r="Q158" s="173"/>
      <c r="R158" s="173"/>
      <c r="S158" s="173"/>
      <c r="T158" s="173"/>
      <c r="U158" s="155" t="str">
        <f t="shared" ref="U158:U159" si="28">IF($F$167&lt;&gt;0,"แสดง",IF($H$167&lt;&gt;0,"แสดง","  "))</f>
        <v xml:space="preserve">  </v>
      </c>
    </row>
    <row r="159" spans="1:21" hidden="1">
      <c r="A159" s="223"/>
      <c r="B159" s="204"/>
      <c r="C159" s="205"/>
      <c r="D159" s="204"/>
      <c r="E159" s="209"/>
      <c r="F159" s="178">
        <v>2565</v>
      </c>
      <c r="G159" s="166"/>
      <c r="H159" s="178">
        <v>2564</v>
      </c>
      <c r="I159" s="178"/>
      <c r="J159" s="178"/>
      <c r="K159" s="178"/>
      <c r="L159" s="173"/>
      <c r="M159" s="173"/>
      <c r="N159" s="173"/>
      <c r="O159" s="173"/>
      <c r="P159" s="173"/>
      <c r="Q159" s="173"/>
      <c r="R159" s="173"/>
      <c r="S159" s="173"/>
      <c r="T159" s="173"/>
      <c r="U159" s="155" t="str">
        <f t="shared" si="28"/>
        <v xml:space="preserve">  </v>
      </c>
    </row>
    <row r="160" spans="1:21" hidden="1">
      <c r="A160" s="227" t="s">
        <v>77</v>
      </c>
      <c r="B160" s="247" t="s">
        <v>76</v>
      </c>
      <c r="C160" s="212">
        <f>SUMIF('ตัดระหว่างกัน 2565'!D:D,$B160,'ตัดระหว่างกัน 2565'!K:K)-SUMIF('ตัดระหว่างกัน 2565'!D:D,หมายเหตุ!$B160,'ตัดระหว่างกัน 2565'!L:L)</f>
        <v>0</v>
      </c>
      <c r="D160" s="213">
        <f>SUMIF('ตัดระหว่างกัน 2564'!D:D,หมายเหตุ!$B160,'ตัดระหว่างกัน 2564'!K:K)-SUMIF('ตัดระหว่างกัน 2564'!D:D,$B160,'ตัดระหว่างกัน 2564'!L:L)</f>
        <v>0</v>
      </c>
      <c r="E160" s="214" t="s">
        <v>39</v>
      </c>
      <c r="F160" s="215">
        <f>SUM(C160)</f>
        <v>0</v>
      </c>
      <c r="G160" s="166"/>
      <c r="H160" s="215">
        <f>SUM(D160)</f>
        <v>0</v>
      </c>
      <c r="I160" s="173"/>
      <c r="J160" s="157"/>
      <c r="K160" s="157"/>
      <c r="L160" s="158"/>
      <c r="M160" s="158"/>
      <c r="N160" s="158"/>
      <c r="O160" s="158"/>
      <c r="P160" s="158"/>
      <c r="Q160" s="158"/>
      <c r="R160" s="158"/>
      <c r="S160" s="158"/>
      <c r="T160" s="158"/>
      <c r="U160" s="155" t="str">
        <f t="shared" si="20"/>
        <v xml:space="preserve">  </v>
      </c>
    </row>
    <row r="161" spans="1:21" hidden="1">
      <c r="A161" s="227" t="s">
        <v>1284</v>
      </c>
      <c r="B161" s="219" t="s">
        <v>1282</v>
      </c>
      <c r="C161" s="212">
        <f>SUMIF('ตัดระหว่างกัน 2565'!D:D,$B161,'ตัดระหว่างกัน 2565'!K:K)-SUMIF('ตัดระหว่างกัน 2565'!D:D,หมายเหตุ!$B161,'ตัดระหว่างกัน 2565'!L:L)</f>
        <v>0</v>
      </c>
      <c r="D161" s="213">
        <f>SUMIF('ตัดระหว่างกัน 2564'!D:D,หมายเหตุ!$B161,'ตัดระหว่างกัน 2564'!K:K)-SUMIF('ตัดระหว่างกัน 2564'!D:D,$B161,'ตัดระหว่างกัน 2564'!L:L)</f>
        <v>0</v>
      </c>
      <c r="E161" s="185" t="s">
        <v>78</v>
      </c>
      <c r="F161" s="166">
        <f>SUM(C161:C162)</f>
        <v>0</v>
      </c>
      <c r="G161" s="166"/>
      <c r="H161" s="166">
        <f>SUM(D161:D162)</f>
        <v>0</v>
      </c>
      <c r="I161" s="159"/>
      <c r="J161" s="167"/>
      <c r="K161" s="167"/>
      <c r="L161" s="180"/>
      <c r="M161" s="180"/>
      <c r="N161" s="180"/>
      <c r="O161" s="180"/>
      <c r="P161" s="180"/>
      <c r="Q161" s="180"/>
      <c r="R161" s="180"/>
      <c r="S161" s="180"/>
      <c r="T161" s="180"/>
      <c r="U161" s="155" t="str">
        <f t="shared" si="20"/>
        <v xml:space="preserve">  </v>
      </c>
    </row>
    <row r="162" spans="1:21" hidden="1">
      <c r="A162" s="227" t="s">
        <v>1285</v>
      </c>
      <c r="B162" s="219" t="s">
        <v>1283</v>
      </c>
      <c r="C162" s="212">
        <f>SUMIF('ตัดระหว่างกัน 2565'!D:D,$B162,'ตัดระหว่างกัน 2565'!K:K)-SUMIF('ตัดระหว่างกัน 2565'!D:D,หมายเหตุ!$B162,'ตัดระหว่างกัน 2565'!L:L)</f>
        <v>0</v>
      </c>
      <c r="D162" s="213">
        <f>SUMIF('ตัดระหว่างกัน 2564'!D:D,หมายเหตุ!$B162,'ตัดระหว่างกัน 2564'!K:K)-SUMIF('ตัดระหว่างกัน 2564'!D:D,$B162,'ตัดระหว่างกัน 2564'!L:L)</f>
        <v>0</v>
      </c>
      <c r="E162" s="185"/>
      <c r="F162" s="159"/>
      <c r="G162" s="166"/>
      <c r="H162" s="159"/>
      <c r="I162" s="159"/>
      <c r="J162" s="167"/>
      <c r="K162" s="167"/>
      <c r="L162" s="180"/>
      <c r="M162" s="180"/>
      <c r="N162" s="180"/>
      <c r="O162" s="180"/>
      <c r="P162" s="180"/>
      <c r="Q162" s="180"/>
      <c r="R162" s="180"/>
      <c r="S162" s="180"/>
      <c r="T162" s="180"/>
      <c r="U162" s="155" t="str">
        <f t="shared" si="20"/>
        <v xml:space="preserve">  </v>
      </c>
    </row>
    <row r="163" spans="1:21" hidden="1">
      <c r="A163" s="227" t="s">
        <v>79</v>
      </c>
      <c r="B163" s="247" t="s">
        <v>80</v>
      </c>
      <c r="C163" s="212">
        <f>SUMIF('ตัดระหว่างกัน 2565'!D:D,$B163,'ตัดระหว่างกัน 2565'!K:K)-SUMIF('ตัดระหว่างกัน 2565'!D:D,หมายเหตุ!$B163,'ตัดระหว่างกัน 2565'!L:L)</f>
        <v>0</v>
      </c>
      <c r="D163" s="213">
        <f>SUMIF('ตัดระหว่างกัน 2564'!D:D,หมายเหตุ!$B163,'ตัดระหว่างกัน 2564'!K:K)-SUMIF('ตัดระหว่างกัน 2564'!D:D,$B163,'ตัดระหว่างกัน 2564'!L:L)</f>
        <v>0</v>
      </c>
      <c r="E163" s="214" t="s">
        <v>79</v>
      </c>
      <c r="F163" s="215">
        <f>SUM(C163)</f>
        <v>0</v>
      </c>
      <c r="G163" s="166"/>
      <c r="H163" s="215">
        <f>SUM(D163)</f>
        <v>0</v>
      </c>
      <c r="I163" s="173"/>
      <c r="J163" s="157"/>
      <c r="K163" s="157"/>
      <c r="L163" s="180"/>
      <c r="M163" s="180"/>
      <c r="N163" s="180"/>
      <c r="O163" s="180"/>
      <c r="P163" s="180"/>
      <c r="Q163" s="180"/>
      <c r="R163" s="180"/>
      <c r="S163" s="180"/>
      <c r="T163" s="180"/>
      <c r="U163" s="155" t="str">
        <f t="shared" si="20"/>
        <v xml:space="preserve">  </v>
      </c>
    </row>
    <row r="164" spans="1:21" hidden="1">
      <c r="A164" s="218" t="s">
        <v>1289</v>
      </c>
      <c r="B164" s="219" t="s">
        <v>1286</v>
      </c>
      <c r="C164" s="212">
        <f>SUMIF('ตัดระหว่างกัน 2565'!D:D,$B164,'ตัดระหว่างกัน 2565'!K:K)-SUMIF('ตัดระหว่างกัน 2565'!D:D,หมายเหตุ!$B164,'ตัดระหว่างกัน 2565'!L:L)</f>
        <v>0</v>
      </c>
      <c r="D164" s="213">
        <f>SUMIF('ตัดระหว่างกัน 2564'!D:D,หมายเหตุ!$B164,'ตัดระหว่างกัน 2564'!K:K)-SUMIF('ตัดระหว่างกัน 2564'!D:D,$B164,'ตัดระหว่างกัน 2564'!L:L)</f>
        <v>0</v>
      </c>
      <c r="E164" s="158" t="s">
        <v>81</v>
      </c>
      <c r="F164" s="181">
        <f>SUM(C164:C166)</f>
        <v>0</v>
      </c>
      <c r="G164" s="166"/>
      <c r="H164" s="181">
        <f>SUM(D164:D166)</f>
        <v>0</v>
      </c>
      <c r="I164" s="159"/>
      <c r="J164" s="167"/>
      <c r="K164" s="167"/>
      <c r="L164" s="255"/>
      <c r="M164" s="255"/>
      <c r="N164" s="255"/>
      <c r="O164" s="255"/>
      <c r="P164" s="255"/>
      <c r="Q164" s="255"/>
      <c r="R164" s="255"/>
      <c r="S164" s="255"/>
      <c r="T164" s="255"/>
      <c r="U164" s="155" t="str">
        <f t="shared" si="20"/>
        <v xml:space="preserve">  </v>
      </c>
    </row>
    <row r="165" spans="1:21" hidden="1">
      <c r="A165" s="218" t="s">
        <v>1290</v>
      </c>
      <c r="B165" s="219" t="s">
        <v>1287</v>
      </c>
      <c r="C165" s="212">
        <f>SUMIF('ตัดระหว่างกัน 2565'!D:D,$B165,'ตัดระหว่างกัน 2565'!K:K)-SUMIF('ตัดระหว่างกัน 2565'!D:D,หมายเหตุ!$B165,'ตัดระหว่างกัน 2565'!L:L)</f>
        <v>0</v>
      </c>
      <c r="D165" s="213">
        <f>SUMIF('ตัดระหว่างกัน 2564'!D:D,หมายเหตุ!$B165,'ตัดระหว่างกัน 2564'!K:K)-SUMIF('ตัดระหว่างกัน 2564'!D:D,$B165,'ตัดระหว่างกัน 2564'!L:L)</f>
        <v>0</v>
      </c>
      <c r="E165" s="158"/>
      <c r="F165" s="159"/>
      <c r="G165" s="166"/>
      <c r="H165" s="159"/>
      <c r="I165" s="159"/>
      <c r="J165" s="167"/>
      <c r="K165" s="167"/>
      <c r="L165" s="255"/>
      <c r="M165" s="255"/>
      <c r="N165" s="255"/>
      <c r="O165" s="255"/>
      <c r="P165" s="255"/>
      <c r="Q165" s="255"/>
      <c r="R165" s="255"/>
      <c r="S165" s="255"/>
      <c r="T165" s="255"/>
      <c r="U165" s="155" t="str">
        <f t="shared" si="20"/>
        <v xml:space="preserve">  </v>
      </c>
    </row>
    <row r="166" spans="1:21" hidden="1">
      <c r="A166" s="218" t="s">
        <v>81</v>
      </c>
      <c r="B166" s="219" t="s">
        <v>1288</v>
      </c>
      <c r="C166" s="212">
        <f>SUMIF('ตัดระหว่างกัน 2565'!D:D,$B166,'ตัดระหว่างกัน 2565'!K:K)-SUMIF('ตัดระหว่างกัน 2565'!D:D,หมายเหตุ!$B166,'ตัดระหว่างกัน 2565'!L:L)</f>
        <v>0</v>
      </c>
      <c r="D166" s="213">
        <f>SUMIF('ตัดระหว่างกัน 2564'!D:D,หมายเหตุ!$B166,'ตัดระหว่างกัน 2564'!K:K)-SUMIF('ตัดระหว่างกัน 2564'!D:D,$B166,'ตัดระหว่างกัน 2564'!L:L)</f>
        <v>0</v>
      </c>
      <c r="E166" s="158"/>
      <c r="F166" s="159"/>
      <c r="G166" s="166"/>
      <c r="H166" s="159"/>
      <c r="I166" s="159"/>
      <c r="J166" s="167"/>
      <c r="K166" s="167"/>
      <c r="L166" s="255"/>
      <c r="M166" s="255"/>
      <c r="N166" s="255"/>
      <c r="O166" s="255"/>
      <c r="P166" s="255"/>
      <c r="Q166" s="255"/>
      <c r="R166" s="255"/>
      <c r="S166" s="255"/>
      <c r="T166" s="255"/>
      <c r="U166" s="155" t="str">
        <f t="shared" si="20"/>
        <v xml:space="preserve">  </v>
      </c>
    </row>
    <row r="167" spans="1:21" ht="20.25" hidden="1" thickBot="1">
      <c r="E167" s="209" t="s">
        <v>82</v>
      </c>
      <c r="F167" s="231">
        <f>SUM(F160:F164)</f>
        <v>0</v>
      </c>
      <c r="G167" s="166"/>
      <c r="H167" s="231">
        <f>SUM(H160:H164)</f>
        <v>0</v>
      </c>
      <c r="I167" s="173"/>
      <c r="J167" s="217"/>
      <c r="K167" s="217"/>
      <c r="L167" s="214"/>
      <c r="M167" s="214"/>
      <c r="N167" s="214"/>
      <c r="O167" s="214"/>
      <c r="P167" s="214"/>
      <c r="Q167" s="214"/>
      <c r="R167" s="214"/>
      <c r="S167" s="214"/>
      <c r="T167" s="214"/>
      <c r="U167" s="155" t="str">
        <f t="shared" si="20"/>
        <v xml:space="preserve">  </v>
      </c>
    </row>
    <row r="168" spans="1:21" hidden="1">
      <c r="G168" s="166"/>
      <c r="U168" s="155" t="str">
        <f t="shared" ref="U168:U169" si="29">IF($F$167&lt;&gt;0,"แสดง",IF($H$167&lt;&gt;0,"แสดง","  "))</f>
        <v xml:space="preserve">  </v>
      </c>
    </row>
    <row r="169" spans="1:21" hidden="1">
      <c r="G169" s="166"/>
      <c r="U169" s="155" t="str">
        <f t="shared" si="29"/>
        <v xml:space="preserve">  </v>
      </c>
    </row>
    <row r="170" spans="1:21">
      <c r="A170" s="203"/>
      <c r="B170" s="204"/>
      <c r="C170" s="205"/>
      <c r="D170" s="204"/>
      <c r="E170" s="182" t="s">
        <v>1871</v>
      </c>
      <c r="F170" s="179"/>
      <c r="G170" s="166"/>
      <c r="H170" s="179"/>
      <c r="I170" s="208"/>
      <c r="U170" s="155" t="str">
        <f>IF($F$247&lt;&gt;0,"แสดง",IF($H$247&lt;&gt;0,"แสดง","  "))</f>
        <v>แสดง</v>
      </c>
    </row>
    <row r="171" spans="1:21">
      <c r="A171" s="223"/>
      <c r="B171" s="204"/>
      <c r="C171" s="205"/>
      <c r="D171" s="204"/>
      <c r="E171" s="209"/>
      <c r="G171" s="166"/>
      <c r="H171" s="178" t="s">
        <v>973</v>
      </c>
      <c r="I171" s="208"/>
      <c r="U171" s="155" t="str">
        <f t="shared" ref="U171:U172" si="30">IF($F$247&lt;&gt;0,"แสดง",IF($H$247&lt;&gt;0,"แสดง","  "))</f>
        <v>แสดง</v>
      </c>
    </row>
    <row r="172" spans="1:21">
      <c r="A172" s="223"/>
      <c r="B172" s="204"/>
      <c r="C172" s="205"/>
      <c r="D172" s="204"/>
      <c r="E172" s="209"/>
      <c r="F172" s="178">
        <v>2565</v>
      </c>
      <c r="G172" s="166"/>
      <c r="H172" s="178">
        <v>2564</v>
      </c>
      <c r="I172" s="178"/>
      <c r="U172" s="155" t="str">
        <f t="shared" si="30"/>
        <v>แสดง</v>
      </c>
    </row>
    <row r="173" spans="1:21">
      <c r="A173" s="224" t="s">
        <v>83</v>
      </c>
      <c r="B173" s="225" t="s">
        <v>1291</v>
      </c>
      <c r="C173" s="212">
        <f>SUMIF('ตัดระหว่างกัน 2565'!D:D,$B173,'ตัดระหว่างกัน 2565'!K:K)-SUMIF('ตัดระหว่างกัน 2565'!D:D,หมายเหตุ!$B173,'ตัดระหว่างกัน 2565'!L:L)</f>
        <v>350000</v>
      </c>
      <c r="D173" s="213">
        <f>SUMIF('ตัดระหว่างกัน 2564'!D:D,หมายเหตุ!$B173,'ตัดระหว่างกัน 2564'!K:K)-SUMIF('ตัดระหว่างกัน 2564'!D:D,$B173,'ตัดระหว่างกัน 2564'!L:L)</f>
        <v>350000</v>
      </c>
      <c r="E173" s="182" t="s">
        <v>83</v>
      </c>
      <c r="F173" s="256">
        <f>SUM(C173:C174)</f>
        <v>350000</v>
      </c>
      <c r="G173" s="166"/>
      <c r="H173" s="256">
        <f>SUM(D173:D174)</f>
        <v>350000</v>
      </c>
      <c r="I173" s="178"/>
      <c r="U173" s="155" t="str">
        <f t="shared" si="20"/>
        <v>แสดง</v>
      </c>
    </row>
    <row r="174" spans="1:21" hidden="1">
      <c r="A174" s="224" t="s">
        <v>1293</v>
      </c>
      <c r="B174" s="225" t="s">
        <v>1292</v>
      </c>
      <c r="C174" s="212">
        <f>SUMIF('ตัดระหว่างกัน 2565'!D:D,$B174,'ตัดระหว่างกัน 2565'!K:K)-SUMIF('ตัดระหว่างกัน 2565'!D:D,หมายเหตุ!$B174,'ตัดระหว่างกัน 2565'!L:L)</f>
        <v>0</v>
      </c>
      <c r="D174" s="213">
        <f>SUMIF('ตัดระหว่างกัน 2564'!D:D,หมายเหตุ!$B174,'ตัดระหว่างกัน 2564'!K:K)-SUMIF('ตัดระหว่างกัน 2564'!D:D,$B174,'ตัดระหว่างกัน 2564'!L:L)</f>
        <v>0</v>
      </c>
      <c r="E174" s="182"/>
      <c r="F174" s="178"/>
      <c r="G174" s="166"/>
      <c r="H174" s="178"/>
      <c r="I174" s="178"/>
      <c r="U174" s="155" t="str">
        <f t="shared" si="20"/>
        <v xml:space="preserve">  </v>
      </c>
    </row>
    <row r="175" spans="1:21">
      <c r="A175" s="227" t="s">
        <v>1300</v>
      </c>
      <c r="B175" s="219" t="s">
        <v>1294</v>
      </c>
      <c r="C175" s="212">
        <f>SUMIF('ตัดระหว่างกัน 2565'!D:D,$B175,'ตัดระหว่างกัน 2565'!K:K)-SUMIF('ตัดระหว่างกัน 2565'!D:D,หมายเหตุ!$B175,'ตัดระหว่างกัน 2565'!L:L)</f>
        <v>0</v>
      </c>
      <c r="D175" s="213">
        <f>SUMIF('ตัดระหว่างกัน 2564'!D:D,หมายเหตุ!$B175,'ตัดระหว่างกัน 2564'!K:K)-SUMIF('ตัดระหว่างกัน 2564'!D:D,$B175,'ตัดระหว่างกัน 2564'!L:L)</f>
        <v>0</v>
      </c>
      <c r="E175" s="185" t="s">
        <v>84</v>
      </c>
      <c r="F175" s="166">
        <f>SUM(C175:C180)</f>
        <v>15993257</v>
      </c>
      <c r="G175" s="166"/>
      <c r="H175" s="166">
        <f>SUM(D175:D180)</f>
        <v>15993257</v>
      </c>
      <c r="I175" s="159"/>
      <c r="U175" s="155" t="str">
        <f t="shared" si="20"/>
        <v>แสดง</v>
      </c>
    </row>
    <row r="176" spans="1:21" hidden="1">
      <c r="A176" s="227" t="s">
        <v>1301</v>
      </c>
      <c r="B176" s="219" t="s">
        <v>1295</v>
      </c>
      <c r="C176" s="212">
        <f>SUMIF('ตัดระหว่างกัน 2565'!D:D,$B176,'ตัดระหว่างกัน 2565'!K:K)-SUMIF('ตัดระหว่างกัน 2565'!D:D,หมายเหตุ!$B176,'ตัดระหว่างกัน 2565'!L:L)</f>
        <v>4769949</v>
      </c>
      <c r="D176" s="213">
        <f>SUMIF('ตัดระหว่างกัน 2564'!D:D,หมายเหตุ!$B176,'ตัดระหว่างกัน 2564'!K:K)-SUMIF('ตัดระหว่างกัน 2564'!D:D,$B176,'ตัดระหว่างกัน 2564'!L:L)</f>
        <v>4769949</v>
      </c>
      <c r="E176" s="185"/>
      <c r="F176" s="159"/>
      <c r="G176" s="166"/>
      <c r="H176" s="159"/>
      <c r="I176" s="159"/>
      <c r="U176" s="155" t="str">
        <f t="shared" si="20"/>
        <v xml:space="preserve">  </v>
      </c>
    </row>
    <row r="177" spans="1:21" hidden="1">
      <c r="A177" s="227" t="s">
        <v>1302</v>
      </c>
      <c r="B177" s="219" t="s">
        <v>1296</v>
      </c>
      <c r="C177" s="212">
        <f>SUMIF('ตัดระหว่างกัน 2565'!D:D,$B177,'ตัดระหว่างกัน 2565'!K:K)-SUMIF('ตัดระหว่างกัน 2565'!D:D,หมายเหตุ!$B177,'ตัดระหว่างกัน 2565'!L:L)</f>
        <v>7478194</v>
      </c>
      <c r="D177" s="213">
        <f>SUMIF('ตัดระหว่างกัน 2564'!D:D,หมายเหตุ!$B177,'ตัดระหว่างกัน 2564'!K:K)-SUMIF('ตัดระหว่างกัน 2564'!D:D,$B177,'ตัดระหว่างกัน 2564'!L:L)</f>
        <v>7478194</v>
      </c>
      <c r="E177" s="185"/>
      <c r="F177" s="159"/>
      <c r="G177" s="166"/>
      <c r="H177" s="159"/>
      <c r="I177" s="159"/>
      <c r="U177" s="155" t="str">
        <f t="shared" si="20"/>
        <v xml:space="preserve">  </v>
      </c>
    </row>
    <row r="178" spans="1:21" hidden="1">
      <c r="A178" s="227" t="s">
        <v>1303</v>
      </c>
      <c r="B178" s="219" t="s">
        <v>1297</v>
      </c>
      <c r="C178" s="212">
        <f>SUMIF('ตัดระหว่างกัน 2565'!D:D,$B178,'ตัดระหว่างกัน 2565'!K:K)-SUMIF('ตัดระหว่างกัน 2565'!D:D,หมายเหตุ!$B178,'ตัดระหว่างกัน 2565'!L:L)</f>
        <v>0</v>
      </c>
      <c r="D178" s="213">
        <f>SUMIF('ตัดระหว่างกัน 2564'!D:D,หมายเหตุ!$B178,'ตัดระหว่างกัน 2564'!K:K)-SUMIF('ตัดระหว่างกัน 2564'!D:D,$B178,'ตัดระหว่างกัน 2564'!L:L)</f>
        <v>0</v>
      </c>
      <c r="E178" s="185"/>
      <c r="F178" s="159"/>
      <c r="G178" s="166"/>
      <c r="H178" s="159"/>
      <c r="I178" s="159"/>
      <c r="U178" s="155" t="str">
        <f t="shared" si="20"/>
        <v xml:space="preserve">  </v>
      </c>
    </row>
    <row r="179" spans="1:21" hidden="1">
      <c r="A179" s="227" t="s">
        <v>1304</v>
      </c>
      <c r="B179" s="219" t="s">
        <v>1298</v>
      </c>
      <c r="C179" s="212">
        <f>SUMIF('ตัดระหว่างกัน 2565'!D:D,$B179,'ตัดระหว่างกัน 2565'!K:K)-SUMIF('ตัดระหว่างกัน 2565'!D:D,หมายเหตุ!$B179,'ตัดระหว่างกัน 2565'!L:L)</f>
        <v>3745114</v>
      </c>
      <c r="D179" s="213">
        <f>SUMIF('ตัดระหว่างกัน 2564'!D:D,หมายเหตุ!$B179,'ตัดระหว่างกัน 2564'!K:K)-SUMIF('ตัดระหว่างกัน 2564'!D:D,$B179,'ตัดระหว่างกัน 2564'!L:L)</f>
        <v>3745114</v>
      </c>
      <c r="E179" s="185"/>
      <c r="F179" s="159"/>
      <c r="G179" s="166"/>
      <c r="H179" s="159"/>
      <c r="I179" s="159"/>
      <c r="U179" s="155" t="str">
        <f t="shared" si="20"/>
        <v xml:space="preserve">  </v>
      </c>
    </row>
    <row r="180" spans="1:21" hidden="1">
      <c r="A180" s="227" t="s">
        <v>1305</v>
      </c>
      <c r="B180" s="219" t="s">
        <v>1299</v>
      </c>
      <c r="C180" s="212">
        <f>SUMIF('ตัดระหว่างกัน 2565'!D:D,$B180,'ตัดระหว่างกัน 2565'!K:K)-SUMIF('ตัดระหว่างกัน 2565'!D:D,หมายเหตุ!$B180,'ตัดระหว่างกัน 2565'!L:L)</f>
        <v>0</v>
      </c>
      <c r="D180" s="213">
        <f>SUMIF('ตัดระหว่างกัน 2564'!D:D,หมายเหตุ!$B180,'ตัดระหว่างกัน 2564'!K:K)-SUMIF('ตัดระหว่างกัน 2564'!D:D,$B180,'ตัดระหว่างกัน 2564'!L:L)</f>
        <v>0</v>
      </c>
      <c r="E180" s="185"/>
      <c r="F180" s="159"/>
      <c r="G180" s="166"/>
      <c r="H180" s="159"/>
      <c r="I180" s="159"/>
      <c r="U180" s="155" t="str">
        <f t="shared" si="20"/>
        <v xml:space="preserve">  </v>
      </c>
    </row>
    <row r="181" spans="1:21">
      <c r="A181" s="227" t="s">
        <v>1755</v>
      </c>
      <c r="B181" s="219" t="s">
        <v>1780</v>
      </c>
      <c r="C181" s="212">
        <f>SUMIF('ตัดระหว่างกัน 2565'!D:D,$B181,'ตัดระหว่างกัน 2565'!K:K)-SUMIF('ตัดระหว่างกัน 2565'!D:D,หมายเหตุ!$B181,'ตัดระหว่างกัน 2565'!L:L)</f>
        <v>0</v>
      </c>
      <c r="D181" s="213">
        <f>SUMIF('ตัดระหว่างกัน 2564'!D:D,หมายเหตุ!$B181,'ตัดระหว่างกัน 2564'!K:K)-SUMIF('ตัดระหว่างกัน 2564'!D:D,$B181,'ตัดระหว่างกัน 2564'!L:L)</f>
        <v>0</v>
      </c>
      <c r="E181" s="185" t="s">
        <v>1841</v>
      </c>
      <c r="F181" s="196">
        <f>SUM(C181:C186)</f>
        <v>-8717428.3000000007</v>
      </c>
      <c r="G181" s="166"/>
      <c r="H181" s="196">
        <f>SUM(D181:D186)</f>
        <v>-8122628.8700000001</v>
      </c>
      <c r="I181" s="159"/>
      <c r="U181" s="155" t="str">
        <f t="shared" si="20"/>
        <v>แสดง</v>
      </c>
    </row>
    <row r="182" spans="1:21" hidden="1">
      <c r="A182" s="227" t="s">
        <v>1756</v>
      </c>
      <c r="B182" s="219" t="s">
        <v>1781</v>
      </c>
      <c r="C182" s="212">
        <f>SUMIF('ตัดระหว่างกัน 2565'!D:D,$B182,'ตัดระหว่างกัน 2565'!K:K)-SUMIF('ตัดระหว่างกัน 2565'!D:D,หมายเหตุ!$B182,'ตัดระหว่างกัน 2565'!L:L)</f>
        <v>-2409472.35</v>
      </c>
      <c r="D182" s="213">
        <f>SUMIF('ตัดระหว่างกัน 2564'!D:D,หมายเหตุ!$B182,'ตัดระหว่างกัน 2564'!K:K)-SUMIF('ตัดระหว่างกัน 2564'!D:D,$B182,'ตัดระหว่างกัน 2564'!L:L)</f>
        <v>-2242549.38</v>
      </c>
      <c r="E182" s="185"/>
      <c r="G182" s="166"/>
      <c r="U182" s="155" t="str">
        <f t="shared" si="20"/>
        <v xml:space="preserve">  </v>
      </c>
    </row>
    <row r="183" spans="1:21" hidden="1">
      <c r="A183" s="227" t="s">
        <v>1757</v>
      </c>
      <c r="B183" s="219" t="s">
        <v>1782</v>
      </c>
      <c r="C183" s="212">
        <f>SUMIF('ตัดระหว่างกัน 2565'!D:D,$B183,'ตัดระหว่างกัน 2565'!K:K)-SUMIF('ตัดระหว่างกัน 2565'!D:D,หมายเหตุ!$B183,'ตัดระหว่างกัน 2565'!L:L)</f>
        <v>-4661765.55</v>
      </c>
      <c r="D183" s="213">
        <f>SUMIF('ตัดระหว่างกัน 2564'!D:D,หมายเหตุ!$B183,'ตัดระหว่างกัน 2564'!K:K)-SUMIF('ตัดระหว่างกัน 2564'!D:D,$B183,'ตัดระหว่างกัน 2564'!L:L)</f>
        <v>-4412334.07</v>
      </c>
      <c r="E183" s="185"/>
      <c r="G183" s="166"/>
      <c r="U183" s="155" t="str">
        <f t="shared" si="20"/>
        <v xml:space="preserve">  </v>
      </c>
    </row>
    <row r="184" spans="1:21" hidden="1">
      <c r="A184" s="227" t="s">
        <v>1758</v>
      </c>
      <c r="B184" s="219" t="s">
        <v>1783</v>
      </c>
      <c r="C184" s="212">
        <f>SUMIF('ตัดระหว่างกัน 2565'!D:D,$B184,'ตัดระหว่างกัน 2565'!K:K)-SUMIF('ตัดระหว่างกัน 2565'!D:D,หมายเหตุ!$B184,'ตัดระหว่างกัน 2565'!L:L)</f>
        <v>0</v>
      </c>
      <c r="D184" s="213">
        <f>SUMIF('ตัดระหว่างกัน 2564'!D:D,หมายเหตุ!$B184,'ตัดระหว่างกัน 2564'!K:K)-SUMIF('ตัดระหว่างกัน 2564'!D:D,$B184,'ตัดระหว่างกัน 2564'!L:L)</f>
        <v>0</v>
      </c>
      <c r="E184" s="185"/>
      <c r="G184" s="166"/>
      <c r="U184" s="155" t="str">
        <f t="shared" si="20"/>
        <v xml:space="preserve">  </v>
      </c>
    </row>
    <row r="185" spans="1:21" hidden="1">
      <c r="A185" s="227" t="s">
        <v>1759</v>
      </c>
      <c r="B185" s="219" t="s">
        <v>1784</v>
      </c>
      <c r="C185" s="212">
        <f>SUMIF('ตัดระหว่างกัน 2565'!D:D,$B185,'ตัดระหว่างกัน 2565'!K:K)-SUMIF('ตัดระหว่างกัน 2565'!D:D,หมายเหตุ!$B185,'ตัดระหว่างกัน 2565'!L:L)</f>
        <v>-1646190.4</v>
      </c>
      <c r="D185" s="213">
        <f>SUMIF('ตัดระหว่างกัน 2564'!D:D,หมายเหตุ!$B185,'ตัดระหว่างกัน 2564'!K:K)-SUMIF('ตัดระหว่างกัน 2564'!D:D,$B185,'ตัดระหว่างกัน 2564'!L:L)</f>
        <v>-1467745.42</v>
      </c>
      <c r="E185" s="185"/>
      <c r="G185" s="166"/>
      <c r="U185" s="155" t="str">
        <f t="shared" si="20"/>
        <v xml:space="preserve">  </v>
      </c>
    </row>
    <row r="186" spans="1:21">
      <c r="A186" s="227" t="s">
        <v>1786</v>
      </c>
      <c r="B186" s="219" t="s">
        <v>1785</v>
      </c>
      <c r="C186" s="212">
        <f>SUMIF('ตัดระหว่างกัน 2565'!D:D,$B186,'ตัดระหว่างกัน 2565'!K:K)-SUMIF('ตัดระหว่างกัน 2565'!D:D,หมายเหตุ!$B186,'ตัดระหว่างกัน 2565'!L:L)</f>
        <v>0</v>
      </c>
      <c r="D186" s="213">
        <f>SUMIF('ตัดระหว่างกัน 2564'!D:D,หมายเหตุ!$B186,'ตัดระหว่างกัน 2564'!K:K)-SUMIF('ตัดระหว่างกัน 2564'!D:D,$B186,'ตัดระหว่างกัน 2564'!L:L)</f>
        <v>0</v>
      </c>
      <c r="E186" s="182" t="s">
        <v>85</v>
      </c>
      <c r="F186" s="246">
        <f>SUM(F175:F181)</f>
        <v>7275828.6999999993</v>
      </c>
      <c r="G186" s="166"/>
      <c r="H186" s="246">
        <f>SUM(H175:H181)</f>
        <v>7870628.1299999999</v>
      </c>
      <c r="I186" s="190"/>
      <c r="U186" s="155" t="str">
        <f t="shared" si="20"/>
        <v>แสดง</v>
      </c>
    </row>
    <row r="187" spans="1:21">
      <c r="A187" s="227" t="s">
        <v>1307</v>
      </c>
      <c r="B187" s="219" t="s">
        <v>1306</v>
      </c>
      <c r="C187" s="212">
        <f>SUMIF('ตัดระหว่างกัน 2565'!D:D,$B187,'ตัดระหว่างกัน 2565'!K:K)-SUMIF('ตัดระหว่างกัน 2565'!D:D,หมายเหตุ!$B187,'ตัดระหว่างกัน 2565'!L:L)</f>
        <v>221000</v>
      </c>
      <c r="D187" s="213">
        <f>SUMIF('ตัดระหว่างกัน 2564'!D:D,หมายเหตุ!$B187,'ตัดระหว่างกัน 2564'!K:K)-SUMIF('ตัดระหว่างกัน 2564'!D:D,$B187,'ตัดระหว่างกัน 2564'!L:L)</f>
        <v>221000</v>
      </c>
      <c r="E187" s="214" t="s">
        <v>86</v>
      </c>
      <c r="F187" s="215">
        <f>SUM(C187:C219)</f>
        <v>2747200</v>
      </c>
      <c r="G187" s="166"/>
      <c r="H187" s="215">
        <f>SUM(D187:D219)</f>
        <v>2681200</v>
      </c>
      <c r="I187" s="173"/>
      <c r="U187" s="155" t="str">
        <f t="shared" si="20"/>
        <v>แสดง</v>
      </c>
    </row>
    <row r="188" spans="1:21" hidden="1">
      <c r="A188" s="227" t="s">
        <v>1309</v>
      </c>
      <c r="B188" s="219" t="s">
        <v>1308</v>
      </c>
      <c r="C188" s="212">
        <f>SUMIF('ตัดระหว่างกัน 2565'!D:D,$B188,'ตัดระหว่างกัน 2565'!K:K)-SUMIF('ตัดระหว่างกัน 2565'!D:D,หมายเหตุ!$B188,'ตัดระหว่างกัน 2565'!L:L)</f>
        <v>0</v>
      </c>
      <c r="D188" s="213">
        <f>SUMIF('ตัดระหว่างกัน 2564'!D:D,หมายเหตุ!$B188,'ตัดระหว่างกัน 2564'!K:K)-SUMIF('ตัดระหว่างกัน 2564'!D:D,$B188,'ตัดระหว่างกัน 2564'!L:L)</f>
        <v>33000</v>
      </c>
      <c r="G188" s="166"/>
      <c r="U188" s="155" t="str">
        <f t="shared" si="20"/>
        <v xml:space="preserve">  </v>
      </c>
    </row>
    <row r="189" spans="1:21" hidden="1">
      <c r="A189" s="227" t="s">
        <v>1311</v>
      </c>
      <c r="B189" s="219" t="s">
        <v>1310</v>
      </c>
      <c r="C189" s="212">
        <f>SUMIF('ตัดระหว่างกัน 2565'!D:D,$B189,'ตัดระหว่างกัน 2565'!K:K)-SUMIF('ตัดระหว่างกัน 2565'!D:D,หมายเหตุ!$B189,'ตัดระหว่างกัน 2565'!L:L)</f>
        <v>191500</v>
      </c>
      <c r="D189" s="213">
        <f>SUMIF('ตัดระหว่างกัน 2564'!D:D,หมายเหตุ!$B189,'ตัดระหว่างกัน 2564'!K:K)-SUMIF('ตัดระหว่างกัน 2564'!D:D,$B189,'ตัดระหว่างกัน 2564'!L:L)</f>
        <v>191500</v>
      </c>
      <c r="G189" s="166"/>
      <c r="U189" s="155" t="str">
        <f t="shared" si="20"/>
        <v xml:space="preserve">  </v>
      </c>
    </row>
    <row r="190" spans="1:21" hidden="1">
      <c r="A190" s="227" t="s">
        <v>1313</v>
      </c>
      <c r="B190" s="219" t="s">
        <v>1312</v>
      </c>
      <c r="C190" s="212">
        <f>SUMIF('ตัดระหว่างกัน 2565'!D:D,$B190,'ตัดระหว่างกัน 2565'!K:K)-SUMIF('ตัดระหว่างกัน 2565'!D:D,หมายเหตุ!$B190,'ตัดระหว่างกัน 2565'!L:L)</f>
        <v>0</v>
      </c>
      <c r="D190" s="213">
        <f>SUMIF('ตัดระหว่างกัน 2564'!D:D,หมายเหตุ!$B190,'ตัดระหว่างกัน 2564'!K:K)-SUMIF('ตัดระหว่างกัน 2564'!D:D,$B190,'ตัดระหว่างกัน 2564'!L:L)</f>
        <v>0</v>
      </c>
      <c r="G190" s="166"/>
      <c r="U190" s="155" t="str">
        <f t="shared" ref="U190:U247" si="31">IF(F190&lt;&gt;0,"แสดง",IF(H190&lt;&gt;0,"แสดง","  "))</f>
        <v xml:space="preserve">  </v>
      </c>
    </row>
    <row r="191" spans="1:21" hidden="1">
      <c r="A191" s="227" t="s">
        <v>1315</v>
      </c>
      <c r="B191" s="219" t="s">
        <v>1314</v>
      </c>
      <c r="C191" s="212">
        <f>SUMIF('ตัดระหว่างกัน 2565'!D:D,$B191,'ตัดระหว่างกัน 2565'!K:K)-SUMIF('ตัดระหว่างกัน 2565'!D:D,หมายเหตุ!$B191,'ตัดระหว่างกัน 2565'!L:L)</f>
        <v>1986000</v>
      </c>
      <c r="D191" s="213">
        <f>SUMIF('ตัดระหว่างกัน 2564'!D:D,หมายเหตุ!$B191,'ตัดระหว่างกัน 2564'!K:K)-SUMIF('ตัดระหว่างกัน 2564'!D:D,$B191,'ตัดระหว่างกัน 2564'!L:L)</f>
        <v>1953000</v>
      </c>
      <c r="E191" s="214"/>
      <c r="F191" s="173"/>
      <c r="G191" s="166"/>
      <c r="H191" s="173"/>
      <c r="I191" s="173"/>
      <c r="U191" s="155" t="str">
        <f t="shared" si="31"/>
        <v xml:space="preserve">  </v>
      </c>
    </row>
    <row r="192" spans="1:21" hidden="1">
      <c r="A192" s="227" t="s">
        <v>1317</v>
      </c>
      <c r="B192" s="219" t="s">
        <v>1316</v>
      </c>
      <c r="C192" s="212">
        <f>SUMIF('ตัดระหว่างกัน 2565'!D:D,$B192,'ตัดระหว่างกัน 2565'!K:K)-SUMIF('ตัดระหว่างกัน 2565'!D:D,หมายเหตุ!$B192,'ตัดระหว่างกัน 2565'!L:L)</f>
        <v>0</v>
      </c>
      <c r="D192" s="213">
        <f>SUMIF('ตัดระหว่างกัน 2564'!D:D,หมายเหตุ!$B192,'ตัดระหว่างกัน 2564'!K:K)-SUMIF('ตัดระหว่างกัน 2564'!D:D,$B192,'ตัดระหว่างกัน 2564'!L:L)</f>
        <v>0</v>
      </c>
      <c r="E192" s="214"/>
      <c r="F192" s="173"/>
      <c r="G192" s="166"/>
      <c r="H192" s="173"/>
      <c r="I192" s="173"/>
      <c r="U192" s="155" t="str">
        <f t="shared" si="31"/>
        <v xml:space="preserve">  </v>
      </c>
    </row>
    <row r="193" spans="1:21" hidden="1">
      <c r="A193" s="227" t="s">
        <v>1319</v>
      </c>
      <c r="B193" s="219" t="s">
        <v>1318</v>
      </c>
      <c r="C193" s="212">
        <f>SUMIF('ตัดระหว่างกัน 2565'!D:D,$B193,'ตัดระหว่างกัน 2565'!K:K)-SUMIF('ตัดระหว่างกัน 2565'!D:D,หมายเหตุ!$B193,'ตัดระหว่างกัน 2565'!L:L)</f>
        <v>106000</v>
      </c>
      <c r="D193" s="213">
        <f>SUMIF('ตัดระหว่างกัน 2564'!D:D,หมายเหตุ!$B193,'ตัดระหว่างกัน 2564'!K:K)-SUMIF('ตัดระหว่างกัน 2564'!D:D,$B193,'ตัดระหว่างกัน 2564'!L:L)</f>
        <v>85000</v>
      </c>
      <c r="E193" s="214"/>
      <c r="F193" s="173"/>
      <c r="G193" s="166"/>
      <c r="H193" s="173"/>
      <c r="I193" s="173"/>
      <c r="U193" s="155" t="str">
        <f t="shared" si="31"/>
        <v xml:space="preserve">  </v>
      </c>
    </row>
    <row r="194" spans="1:21" hidden="1">
      <c r="A194" s="227" t="s">
        <v>1321</v>
      </c>
      <c r="B194" s="219" t="s">
        <v>1320</v>
      </c>
      <c r="C194" s="212">
        <f>SUMIF('ตัดระหว่างกัน 2565'!D:D,$B194,'ตัดระหว่างกัน 2565'!K:K)-SUMIF('ตัดระหว่างกัน 2565'!D:D,หมายเหตุ!$B194,'ตัดระหว่างกัน 2565'!L:L)</f>
        <v>0</v>
      </c>
      <c r="D194" s="213">
        <f>SUMIF('ตัดระหว่างกัน 2564'!D:D,หมายเหตุ!$B194,'ตัดระหว่างกัน 2564'!K:K)-SUMIF('ตัดระหว่างกัน 2564'!D:D,$B194,'ตัดระหว่างกัน 2564'!L:L)</f>
        <v>0</v>
      </c>
      <c r="E194" s="214"/>
      <c r="F194" s="173"/>
      <c r="G194" s="166"/>
      <c r="H194" s="173"/>
      <c r="I194" s="173"/>
      <c r="U194" s="155" t="str">
        <f t="shared" si="31"/>
        <v xml:space="preserve">  </v>
      </c>
    </row>
    <row r="195" spans="1:21" hidden="1">
      <c r="A195" s="227" t="s">
        <v>1323</v>
      </c>
      <c r="B195" s="219" t="s">
        <v>1322</v>
      </c>
      <c r="C195" s="212">
        <f>SUMIF('ตัดระหว่างกัน 2565'!D:D,$B195,'ตัดระหว่างกัน 2565'!K:K)-SUMIF('ตัดระหว่างกัน 2565'!D:D,หมายเหตุ!$B195,'ตัดระหว่างกัน 2565'!L:L)</f>
        <v>0</v>
      </c>
      <c r="D195" s="213">
        <f>SUMIF('ตัดระหว่างกัน 2564'!D:D,หมายเหตุ!$B195,'ตัดระหว่างกัน 2564'!K:K)-SUMIF('ตัดระหว่างกัน 2564'!D:D,$B195,'ตัดระหว่างกัน 2564'!L:L)</f>
        <v>0</v>
      </c>
      <c r="E195" s="214"/>
      <c r="F195" s="173"/>
      <c r="G195" s="166"/>
      <c r="H195" s="173"/>
      <c r="I195" s="173"/>
      <c r="U195" s="155" t="str">
        <f t="shared" si="31"/>
        <v xml:space="preserve">  </v>
      </c>
    </row>
    <row r="196" spans="1:21" hidden="1">
      <c r="A196" s="227" t="s">
        <v>1325</v>
      </c>
      <c r="B196" s="219" t="s">
        <v>1324</v>
      </c>
      <c r="C196" s="212">
        <f>SUMIF('ตัดระหว่างกัน 2565'!D:D,$B196,'ตัดระหว่างกัน 2565'!K:K)-SUMIF('ตัดระหว่างกัน 2565'!D:D,หมายเหตุ!$B196,'ตัดระหว่างกัน 2565'!L:L)</f>
        <v>95700</v>
      </c>
      <c r="D196" s="213">
        <f>SUMIF('ตัดระหว่างกัน 2564'!D:D,หมายเหตุ!$B196,'ตัดระหว่างกัน 2564'!K:K)-SUMIF('ตัดระหว่างกัน 2564'!D:D,$B196,'ตัดระหว่างกัน 2564'!L:L)</f>
        <v>50700</v>
      </c>
      <c r="E196" s="214"/>
      <c r="F196" s="173"/>
      <c r="G196" s="166"/>
      <c r="H196" s="173"/>
      <c r="I196" s="173"/>
      <c r="U196" s="155" t="str">
        <f t="shared" si="31"/>
        <v xml:space="preserve">  </v>
      </c>
    </row>
    <row r="197" spans="1:21" hidden="1">
      <c r="A197" s="227" t="s">
        <v>1327</v>
      </c>
      <c r="B197" s="219" t="s">
        <v>1326</v>
      </c>
      <c r="C197" s="212">
        <f>SUMIF('ตัดระหว่างกัน 2565'!D:D,$B197,'ตัดระหว่างกัน 2565'!K:K)-SUMIF('ตัดระหว่างกัน 2565'!D:D,หมายเหตุ!$B197,'ตัดระหว่างกัน 2565'!L:L)</f>
        <v>27000</v>
      </c>
      <c r="D197" s="213">
        <f>SUMIF('ตัดระหว่างกัน 2564'!D:D,หมายเหตุ!$B197,'ตัดระหว่างกัน 2564'!K:K)-SUMIF('ตัดระหว่างกัน 2564'!D:D,$B197,'ตัดระหว่างกัน 2564'!L:L)</f>
        <v>27000</v>
      </c>
      <c r="E197" s="214"/>
      <c r="F197" s="173"/>
      <c r="G197" s="166"/>
      <c r="H197" s="173"/>
      <c r="I197" s="173"/>
      <c r="U197" s="155" t="str">
        <f t="shared" si="31"/>
        <v xml:space="preserve">  </v>
      </c>
    </row>
    <row r="198" spans="1:21" hidden="1">
      <c r="A198" s="227" t="s">
        <v>1329</v>
      </c>
      <c r="B198" s="219" t="s">
        <v>1328</v>
      </c>
      <c r="C198" s="212">
        <f>SUMIF('ตัดระหว่างกัน 2565'!D:D,$B198,'ตัดระหว่างกัน 2565'!K:K)-SUMIF('ตัดระหว่างกัน 2565'!D:D,หมายเหตุ!$B198,'ตัดระหว่างกัน 2565'!L:L)</f>
        <v>0</v>
      </c>
      <c r="D198" s="213">
        <f>SUMIF('ตัดระหว่างกัน 2564'!D:D,หมายเหตุ!$B198,'ตัดระหว่างกัน 2564'!K:K)-SUMIF('ตัดระหว่างกัน 2564'!D:D,$B198,'ตัดระหว่างกัน 2564'!L:L)</f>
        <v>0</v>
      </c>
      <c r="E198" s="214"/>
      <c r="F198" s="173"/>
      <c r="G198" s="166"/>
      <c r="H198" s="173"/>
      <c r="I198" s="173"/>
      <c r="U198" s="155" t="str">
        <f t="shared" si="31"/>
        <v xml:space="preserve">  </v>
      </c>
    </row>
    <row r="199" spans="1:21" hidden="1">
      <c r="A199" s="227" t="s">
        <v>1331</v>
      </c>
      <c r="B199" s="219" t="s">
        <v>1330</v>
      </c>
      <c r="C199" s="212">
        <f>SUMIF('ตัดระหว่างกัน 2565'!D:D,$B199,'ตัดระหว่างกัน 2565'!K:K)-SUMIF('ตัดระหว่างกัน 2565'!D:D,หมายเหตุ!$B199,'ตัดระหว่างกัน 2565'!L:L)</f>
        <v>0</v>
      </c>
      <c r="D199" s="213">
        <f>SUMIF('ตัดระหว่างกัน 2564'!D:D,หมายเหตุ!$B199,'ตัดระหว่างกัน 2564'!K:K)-SUMIF('ตัดระหว่างกัน 2564'!D:D,$B199,'ตัดระหว่างกัน 2564'!L:L)</f>
        <v>0</v>
      </c>
      <c r="E199" s="214"/>
      <c r="F199" s="173"/>
      <c r="G199" s="166"/>
      <c r="H199" s="173"/>
      <c r="I199" s="173"/>
      <c r="U199" s="155" t="str">
        <f t="shared" si="31"/>
        <v xml:space="preserve">  </v>
      </c>
    </row>
    <row r="200" spans="1:21" hidden="1">
      <c r="A200" s="227" t="s">
        <v>1333</v>
      </c>
      <c r="B200" s="219" t="s">
        <v>1332</v>
      </c>
      <c r="C200" s="212">
        <f>SUMIF('ตัดระหว่างกัน 2565'!D:D,$B200,'ตัดระหว่างกัน 2565'!K:K)-SUMIF('ตัดระหว่างกัน 2565'!D:D,หมายเหตุ!$B200,'ตัดระหว่างกัน 2565'!L:L)</f>
        <v>0</v>
      </c>
      <c r="D200" s="213">
        <f>SUMIF('ตัดระหว่างกัน 2564'!D:D,หมายเหตุ!$B200,'ตัดระหว่างกัน 2564'!K:K)-SUMIF('ตัดระหว่างกัน 2564'!D:D,$B200,'ตัดระหว่างกัน 2564'!L:L)</f>
        <v>0</v>
      </c>
      <c r="E200" s="214"/>
      <c r="F200" s="173"/>
      <c r="G200" s="166"/>
      <c r="H200" s="173"/>
      <c r="I200" s="173"/>
      <c r="U200" s="155" t="str">
        <f t="shared" si="31"/>
        <v xml:space="preserve">  </v>
      </c>
    </row>
    <row r="201" spans="1:21" hidden="1">
      <c r="A201" s="227" t="s">
        <v>1335</v>
      </c>
      <c r="B201" s="219" t="s">
        <v>1334</v>
      </c>
      <c r="C201" s="212">
        <f>SUMIF('ตัดระหว่างกัน 2565'!D:D,$B201,'ตัดระหว่างกัน 2565'!K:K)-SUMIF('ตัดระหว่างกัน 2565'!D:D,หมายเหตุ!$B201,'ตัดระหว่างกัน 2565'!L:L)</f>
        <v>0</v>
      </c>
      <c r="D201" s="213">
        <f>SUMIF('ตัดระหว่างกัน 2564'!D:D,หมายเหตุ!$B201,'ตัดระหว่างกัน 2564'!K:K)-SUMIF('ตัดระหว่างกัน 2564'!D:D,$B201,'ตัดระหว่างกัน 2564'!L:L)</f>
        <v>0</v>
      </c>
      <c r="E201" s="214"/>
      <c r="F201" s="173"/>
      <c r="G201" s="166"/>
      <c r="H201" s="173"/>
      <c r="I201" s="173"/>
      <c r="U201" s="155" t="str">
        <f t="shared" si="31"/>
        <v xml:space="preserve">  </v>
      </c>
    </row>
    <row r="202" spans="1:21" hidden="1">
      <c r="A202" s="227" t="s">
        <v>1337</v>
      </c>
      <c r="B202" s="219" t="s">
        <v>1336</v>
      </c>
      <c r="C202" s="212">
        <f>SUMIF('ตัดระหว่างกัน 2565'!D:D,$B202,'ตัดระหว่างกัน 2565'!K:K)-SUMIF('ตัดระหว่างกัน 2565'!D:D,หมายเหตุ!$B202,'ตัดระหว่างกัน 2565'!L:L)</f>
        <v>120000</v>
      </c>
      <c r="D202" s="213">
        <f>SUMIF('ตัดระหว่างกัน 2564'!D:D,หมายเหตุ!$B202,'ตัดระหว่างกัน 2564'!K:K)-SUMIF('ตัดระหว่างกัน 2564'!D:D,$B202,'ตัดระหว่างกัน 2564'!L:L)</f>
        <v>120000</v>
      </c>
      <c r="E202" s="214"/>
      <c r="F202" s="173"/>
      <c r="G202" s="166"/>
      <c r="H202" s="173"/>
      <c r="I202" s="173"/>
      <c r="U202" s="155" t="str">
        <f t="shared" si="31"/>
        <v xml:space="preserve">  </v>
      </c>
    </row>
    <row r="203" spans="1:21" hidden="1">
      <c r="A203" s="227" t="s">
        <v>1339</v>
      </c>
      <c r="B203" s="219" t="s">
        <v>1338</v>
      </c>
      <c r="C203" s="212">
        <f>SUMIF('ตัดระหว่างกัน 2565'!D:D,$B203,'ตัดระหว่างกัน 2565'!K:K)-SUMIF('ตัดระหว่างกัน 2565'!D:D,หมายเหตุ!$B203,'ตัดระหว่างกัน 2565'!L:L)</f>
        <v>0</v>
      </c>
      <c r="D203" s="213">
        <f>SUMIF('ตัดระหว่างกัน 2564'!D:D,หมายเหตุ!$B203,'ตัดระหว่างกัน 2564'!K:K)-SUMIF('ตัดระหว่างกัน 2564'!D:D,$B203,'ตัดระหว่างกัน 2564'!L:L)</f>
        <v>0</v>
      </c>
      <c r="E203" s="214"/>
      <c r="F203" s="173"/>
      <c r="G203" s="166"/>
      <c r="H203" s="173"/>
      <c r="I203" s="173"/>
      <c r="U203" s="155" t="str">
        <f t="shared" si="31"/>
        <v xml:space="preserve">  </v>
      </c>
    </row>
    <row r="204" spans="1:21" hidden="1">
      <c r="A204" s="227" t="s">
        <v>1341</v>
      </c>
      <c r="B204" s="219" t="s">
        <v>1340</v>
      </c>
      <c r="C204" s="212">
        <f>SUMIF('ตัดระหว่างกัน 2565'!D:D,$B204,'ตัดระหว่างกัน 2565'!K:K)-SUMIF('ตัดระหว่างกัน 2565'!D:D,หมายเหตุ!$B204,'ตัดระหว่างกัน 2565'!L:L)</f>
        <v>0</v>
      </c>
      <c r="D204" s="213">
        <f>SUMIF('ตัดระหว่างกัน 2564'!D:D,หมายเหตุ!$B204,'ตัดระหว่างกัน 2564'!K:K)-SUMIF('ตัดระหว่างกัน 2564'!D:D,$B204,'ตัดระหว่างกัน 2564'!L:L)</f>
        <v>0</v>
      </c>
      <c r="E204" s="214"/>
      <c r="F204" s="173"/>
      <c r="G204" s="166"/>
      <c r="H204" s="173"/>
      <c r="I204" s="173"/>
      <c r="U204" s="155" t="str">
        <f t="shared" si="31"/>
        <v xml:space="preserve">  </v>
      </c>
    </row>
    <row r="205" spans="1:21" hidden="1">
      <c r="A205" s="227" t="s">
        <v>1343</v>
      </c>
      <c r="B205" s="219" t="s">
        <v>1342</v>
      </c>
      <c r="C205" s="212">
        <f>SUMIF('ตัดระหว่างกัน 2565'!D:D,$B205,'ตัดระหว่างกัน 2565'!K:K)-SUMIF('ตัดระหว่างกัน 2565'!D:D,หมายเหตุ!$B205,'ตัดระหว่างกัน 2565'!L:L)</f>
        <v>0</v>
      </c>
      <c r="D205" s="213">
        <f>SUMIF('ตัดระหว่างกัน 2564'!D:D,หมายเหตุ!$B205,'ตัดระหว่างกัน 2564'!K:K)-SUMIF('ตัดระหว่างกัน 2564'!D:D,$B205,'ตัดระหว่างกัน 2564'!L:L)</f>
        <v>0</v>
      </c>
      <c r="E205" s="214"/>
      <c r="F205" s="173"/>
      <c r="G205" s="166"/>
      <c r="H205" s="173"/>
      <c r="I205" s="173"/>
      <c r="U205" s="155" t="str">
        <f t="shared" si="31"/>
        <v xml:space="preserve">  </v>
      </c>
    </row>
    <row r="206" spans="1:21" hidden="1">
      <c r="A206" s="227" t="s">
        <v>1345</v>
      </c>
      <c r="B206" s="219" t="s">
        <v>1344</v>
      </c>
      <c r="C206" s="212">
        <f>SUMIF('ตัดระหว่างกัน 2565'!D:D,$B206,'ตัดระหว่างกัน 2565'!K:K)-SUMIF('ตัดระหว่างกัน 2565'!D:D,หมายเหตุ!$B206,'ตัดระหว่างกัน 2565'!L:L)</f>
        <v>0</v>
      </c>
      <c r="D206" s="213">
        <f>SUMIF('ตัดระหว่างกัน 2564'!D:D,หมายเหตุ!$B206,'ตัดระหว่างกัน 2564'!K:K)-SUMIF('ตัดระหว่างกัน 2564'!D:D,$B206,'ตัดระหว่างกัน 2564'!L:L)</f>
        <v>0</v>
      </c>
      <c r="E206" s="214"/>
      <c r="F206" s="173"/>
      <c r="G206" s="166"/>
      <c r="H206" s="173"/>
      <c r="I206" s="173"/>
      <c r="U206" s="155" t="str">
        <f t="shared" si="31"/>
        <v xml:space="preserve">  </v>
      </c>
    </row>
    <row r="207" spans="1:21" hidden="1">
      <c r="A207" s="227" t="s">
        <v>1347</v>
      </c>
      <c r="B207" s="219" t="s">
        <v>1346</v>
      </c>
      <c r="C207" s="212">
        <f>SUMIF('ตัดระหว่างกัน 2565'!D:D,$B207,'ตัดระหว่างกัน 2565'!K:K)-SUMIF('ตัดระหว่างกัน 2565'!D:D,หมายเหตุ!$B207,'ตัดระหว่างกัน 2565'!L:L)</f>
        <v>0</v>
      </c>
      <c r="D207" s="213">
        <f>SUMIF('ตัดระหว่างกัน 2564'!D:D,หมายเหตุ!$B207,'ตัดระหว่างกัน 2564'!K:K)-SUMIF('ตัดระหว่างกัน 2564'!D:D,$B207,'ตัดระหว่างกัน 2564'!L:L)</f>
        <v>0</v>
      </c>
      <c r="E207" s="214"/>
      <c r="F207" s="173"/>
      <c r="G207" s="166"/>
      <c r="H207" s="173"/>
      <c r="I207" s="173"/>
      <c r="U207" s="155" t="str">
        <f t="shared" si="31"/>
        <v xml:space="preserve">  </v>
      </c>
    </row>
    <row r="208" spans="1:21" hidden="1">
      <c r="A208" s="227" t="s">
        <v>1349</v>
      </c>
      <c r="B208" s="219" t="s">
        <v>1348</v>
      </c>
      <c r="C208" s="212">
        <f>SUMIF('ตัดระหว่างกัน 2565'!D:D,$B208,'ตัดระหว่างกัน 2565'!K:K)-SUMIF('ตัดระหว่างกัน 2565'!D:D,หมายเหตุ!$B208,'ตัดระหว่างกัน 2565'!L:L)</f>
        <v>0</v>
      </c>
      <c r="D208" s="213">
        <f>SUMIF('ตัดระหว่างกัน 2564'!D:D,หมายเหตุ!$B208,'ตัดระหว่างกัน 2564'!K:K)-SUMIF('ตัดระหว่างกัน 2564'!D:D,$B208,'ตัดระหว่างกัน 2564'!L:L)</f>
        <v>0</v>
      </c>
      <c r="E208" s="214"/>
      <c r="F208" s="173"/>
      <c r="G208" s="166"/>
      <c r="H208" s="173"/>
      <c r="I208" s="173"/>
      <c r="U208" s="155" t="str">
        <f t="shared" si="31"/>
        <v xml:space="preserve">  </v>
      </c>
    </row>
    <row r="209" spans="1:21" hidden="1">
      <c r="A209" s="227" t="s">
        <v>1351</v>
      </c>
      <c r="B209" s="219" t="s">
        <v>1350</v>
      </c>
      <c r="C209" s="212">
        <f>SUMIF('ตัดระหว่างกัน 2565'!D:D,$B209,'ตัดระหว่างกัน 2565'!K:K)-SUMIF('ตัดระหว่างกัน 2565'!D:D,หมายเหตุ!$B209,'ตัดระหว่างกัน 2565'!L:L)</f>
        <v>0</v>
      </c>
      <c r="D209" s="213">
        <f>SUMIF('ตัดระหว่างกัน 2564'!D:D,หมายเหตุ!$B209,'ตัดระหว่างกัน 2564'!K:K)-SUMIF('ตัดระหว่างกัน 2564'!D:D,$B209,'ตัดระหว่างกัน 2564'!L:L)</f>
        <v>0</v>
      </c>
      <c r="E209" s="214"/>
      <c r="F209" s="173"/>
      <c r="G209" s="166"/>
      <c r="H209" s="173"/>
      <c r="I209" s="173"/>
      <c r="U209" s="155" t="str">
        <f t="shared" si="31"/>
        <v xml:space="preserve">  </v>
      </c>
    </row>
    <row r="210" spans="1:21" hidden="1">
      <c r="A210" s="227" t="s">
        <v>1353</v>
      </c>
      <c r="B210" s="219" t="s">
        <v>1352</v>
      </c>
      <c r="C210" s="212">
        <f>SUMIF('ตัดระหว่างกัน 2565'!D:D,$B210,'ตัดระหว่างกัน 2565'!K:K)-SUMIF('ตัดระหว่างกัน 2565'!D:D,หมายเหตุ!$B210,'ตัดระหว่างกัน 2565'!L:L)</f>
        <v>0</v>
      </c>
      <c r="D210" s="213">
        <f>SUMIF('ตัดระหว่างกัน 2564'!D:D,หมายเหตุ!$B210,'ตัดระหว่างกัน 2564'!K:K)-SUMIF('ตัดระหว่างกัน 2564'!D:D,$B210,'ตัดระหว่างกัน 2564'!L:L)</f>
        <v>0</v>
      </c>
      <c r="E210" s="214"/>
      <c r="F210" s="173"/>
      <c r="G210" s="166"/>
      <c r="H210" s="173"/>
      <c r="I210" s="173"/>
      <c r="U210" s="155" t="str">
        <f t="shared" si="31"/>
        <v xml:space="preserve">  </v>
      </c>
    </row>
    <row r="211" spans="1:21" hidden="1">
      <c r="A211" s="227" t="s">
        <v>1355</v>
      </c>
      <c r="B211" s="219" t="s">
        <v>1354</v>
      </c>
      <c r="C211" s="212">
        <f>SUMIF('ตัดระหว่างกัน 2565'!D:D,$B211,'ตัดระหว่างกัน 2565'!K:K)-SUMIF('ตัดระหว่างกัน 2565'!D:D,หมายเหตุ!$B211,'ตัดระหว่างกัน 2565'!L:L)</f>
        <v>0</v>
      </c>
      <c r="D211" s="213">
        <f>SUMIF('ตัดระหว่างกัน 2564'!D:D,หมายเหตุ!$B211,'ตัดระหว่างกัน 2564'!K:K)-SUMIF('ตัดระหว่างกัน 2564'!D:D,$B211,'ตัดระหว่างกัน 2564'!L:L)</f>
        <v>0</v>
      </c>
      <c r="E211" s="214"/>
      <c r="F211" s="173"/>
      <c r="G211" s="166"/>
      <c r="H211" s="173"/>
      <c r="I211" s="173"/>
      <c r="U211" s="155" t="str">
        <f t="shared" si="31"/>
        <v xml:space="preserve">  </v>
      </c>
    </row>
    <row r="212" spans="1:21" hidden="1">
      <c r="A212" s="227" t="s">
        <v>1357</v>
      </c>
      <c r="B212" s="219" t="s">
        <v>1356</v>
      </c>
      <c r="C212" s="212">
        <f>SUMIF('ตัดระหว่างกัน 2565'!D:D,$B212,'ตัดระหว่างกัน 2565'!K:K)-SUMIF('ตัดระหว่างกัน 2565'!D:D,หมายเหตุ!$B212,'ตัดระหว่างกัน 2565'!L:L)</f>
        <v>0</v>
      </c>
      <c r="D212" s="213">
        <f>SUMIF('ตัดระหว่างกัน 2564'!D:D,หมายเหตุ!$B212,'ตัดระหว่างกัน 2564'!K:K)-SUMIF('ตัดระหว่างกัน 2564'!D:D,$B212,'ตัดระหว่างกัน 2564'!L:L)</f>
        <v>0</v>
      </c>
      <c r="E212" s="214"/>
      <c r="F212" s="173"/>
      <c r="G212" s="166"/>
      <c r="H212" s="173"/>
      <c r="I212" s="173"/>
      <c r="U212" s="155" t="str">
        <f t="shared" si="31"/>
        <v xml:space="preserve">  </v>
      </c>
    </row>
    <row r="213" spans="1:21" hidden="1">
      <c r="A213" s="227" t="s">
        <v>1359</v>
      </c>
      <c r="B213" s="219" t="s">
        <v>1358</v>
      </c>
      <c r="C213" s="212">
        <f>SUMIF('ตัดระหว่างกัน 2565'!D:D,$B213,'ตัดระหว่างกัน 2565'!K:K)-SUMIF('ตัดระหว่างกัน 2565'!D:D,หมายเหตุ!$B213,'ตัดระหว่างกัน 2565'!L:L)</f>
        <v>0</v>
      </c>
      <c r="D213" s="213">
        <f>SUMIF('ตัดระหว่างกัน 2564'!D:D,หมายเหตุ!$B213,'ตัดระหว่างกัน 2564'!K:K)-SUMIF('ตัดระหว่างกัน 2564'!D:D,$B213,'ตัดระหว่างกัน 2564'!L:L)</f>
        <v>0</v>
      </c>
      <c r="E213" s="214"/>
      <c r="F213" s="173"/>
      <c r="G213" s="166"/>
      <c r="H213" s="173"/>
      <c r="I213" s="173"/>
      <c r="U213" s="155" t="str">
        <f t="shared" si="31"/>
        <v xml:space="preserve">  </v>
      </c>
    </row>
    <row r="214" spans="1:21" hidden="1">
      <c r="A214" s="227" t="s">
        <v>1361</v>
      </c>
      <c r="B214" s="219" t="s">
        <v>1360</v>
      </c>
      <c r="C214" s="212">
        <f>SUMIF('ตัดระหว่างกัน 2565'!D:D,$B214,'ตัดระหว่างกัน 2565'!K:K)-SUMIF('ตัดระหว่างกัน 2565'!D:D,หมายเหตุ!$B214,'ตัดระหว่างกัน 2565'!L:L)</f>
        <v>0</v>
      </c>
      <c r="D214" s="213">
        <f>SUMIF('ตัดระหว่างกัน 2564'!D:D,หมายเหตุ!$B214,'ตัดระหว่างกัน 2564'!K:K)-SUMIF('ตัดระหว่างกัน 2564'!D:D,$B214,'ตัดระหว่างกัน 2564'!L:L)</f>
        <v>0</v>
      </c>
      <c r="E214" s="214"/>
      <c r="F214" s="173"/>
      <c r="G214" s="166"/>
      <c r="H214" s="173"/>
      <c r="I214" s="173"/>
      <c r="U214" s="155" t="str">
        <f t="shared" si="31"/>
        <v xml:space="preserve">  </v>
      </c>
    </row>
    <row r="215" spans="1:21" hidden="1">
      <c r="A215" s="227" t="s">
        <v>1363</v>
      </c>
      <c r="B215" s="219" t="s">
        <v>1362</v>
      </c>
      <c r="C215" s="212">
        <f>SUMIF('ตัดระหว่างกัน 2565'!D:D,$B215,'ตัดระหว่างกัน 2565'!K:K)-SUMIF('ตัดระหว่างกัน 2565'!D:D,หมายเหตุ!$B215,'ตัดระหว่างกัน 2565'!L:L)</f>
        <v>0</v>
      </c>
      <c r="D215" s="213">
        <f>SUMIF('ตัดระหว่างกัน 2564'!D:D,หมายเหตุ!$B215,'ตัดระหว่างกัน 2564'!K:K)-SUMIF('ตัดระหว่างกัน 2564'!D:D,$B215,'ตัดระหว่างกัน 2564'!L:L)</f>
        <v>0</v>
      </c>
      <c r="E215" s="214"/>
      <c r="F215" s="173"/>
      <c r="G215" s="166"/>
      <c r="H215" s="173"/>
      <c r="I215" s="173"/>
      <c r="U215" s="155" t="str">
        <f t="shared" si="31"/>
        <v xml:space="preserve">  </v>
      </c>
    </row>
    <row r="216" spans="1:21" hidden="1">
      <c r="A216" s="227" t="s">
        <v>1365</v>
      </c>
      <c r="B216" s="219" t="s">
        <v>1364</v>
      </c>
      <c r="C216" s="212">
        <f>SUMIF('ตัดระหว่างกัน 2565'!D:D,$B216,'ตัดระหว่างกัน 2565'!K:K)-SUMIF('ตัดระหว่างกัน 2565'!D:D,หมายเหตุ!$B216,'ตัดระหว่างกัน 2565'!L:L)</f>
        <v>0</v>
      </c>
      <c r="D216" s="213">
        <f>SUMIF('ตัดระหว่างกัน 2564'!D:D,หมายเหตุ!$B216,'ตัดระหว่างกัน 2564'!K:K)-SUMIF('ตัดระหว่างกัน 2564'!D:D,$B216,'ตัดระหว่างกัน 2564'!L:L)</f>
        <v>0</v>
      </c>
      <c r="E216" s="214"/>
      <c r="F216" s="173"/>
      <c r="G216" s="166"/>
      <c r="H216" s="173"/>
      <c r="I216" s="173"/>
      <c r="U216" s="155" t="str">
        <f t="shared" si="31"/>
        <v xml:space="preserve">  </v>
      </c>
    </row>
    <row r="217" spans="1:21" hidden="1">
      <c r="A217" s="227" t="s">
        <v>1367</v>
      </c>
      <c r="B217" s="219" t="s">
        <v>1366</v>
      </c>
      <c r="C217" s="212">
        <f>SUMIF('ตัดระหว่างกัน 2565'!D:D,$B217,'ตัดระหว่างกัน 2565'!K:K)-SUMIF('ตัดระหว่างกัน 2565'!D:D,หมายเหตุ!$B217,'ตัดระหว่างกัน 2565'!L:L)</f>
        <v>0</v>
      </c>
      <c r="D217" s="213">
        <f>SUMIF('ตัดระหว่างกัน 2564'!D:D,หมายเหตุ!$B217,'ตัดระหว่างกัน 2564'!K:K)-SUMIF('ตัดระหว่างกัน 2564'!D:D,$B217,'ตัดระหว่างกัน 2564'!L:L)</f>
        <v>0</v>
      </c>
      <c r="E217" s="214"/>
      <c r="F217" s="173"/>
      <c r="G217" s="166"/>
      <c r="H217" s="173"/>
      <c r="I217" s="173"/>
      <c r="U217" s="155" t="str">
        <f t="shared" si="31"/>
        <v xml:space="preserve">  </v>
      </c>
    </row>
    <row r="218" spans="1:21" hidden="1">
      <c r="A218" s="227" t="s">
        <v>1369</v>
      </c>
      <c r="B218" s="219" t="s">
        <v>1368</v>
      </c>
      <c r="C218" s="212">
        <f>SUMIF('ตัดระหว่างกัน 2565'!D:D,$B218,'ตัดระหว่างกัน 2565'!K:K)-SUMIF('ตัดระหว่างกัน 2565'!D:D,หมายเหตุ!$B218,'ตัดระหว่างกัน 2565'!L:L)</f>
        <v>0</v>
      </c>
      <c r="D218" s="213">
        <f>SUMIF('ตัดระหว่างกัน 2564'!D:D,หมายเหตุ!$B218,'ตัดระหว่างกัน 2564'!K:K)-SUMIF('ตัดระหว่างกัน 2564'!D:D,$B218,'ตัดระหว่างกัน 2564'!L:L)</f>
        <v>0</v>
      </c>
      <c r="E218" s="214"/>
      <c r="F218" s="173"/>
      <c r="G218" s="166"/>
      <c r="H218" s="173"/>
      <c r="I218" s="173"/>
      <c r="U218" s="155" t="str">
        <f t="shared" si="31"/>
        <v xml:space="preserve">  </v>
      </c>
    </row>
    <row r="219" spans="1:21" hidden="1">
      <c r="A219" s="227" t="s">
        <v>1371</v>
      </c>
      <c r="B219" s="219" t="s">
        <v>1370</v>
      </c>
      <c r="C219" s="212">
        <f>SUMIF('ตัดระหว่างกัน 2565'!D:D,$B219,'ตัดระหว่างกัน 2565'!K:K)-SUMIF('ตัดระหว่างกัน 2565'!D:D,หมายเหตุ!$B219,'ตัดระหว่างกัน 2565'!L:L)</f>
        <v>0</v>
      </c>
      <c r="D219" s="213">
        <f>SUMIF('ตัดระหว่างกัน 2564'!D:D,หมายเหตุ!$B219,'ตัดระหว่างกัน 2564'!K:K)-SUMIF('ตัดระหว่างกัน 2564'!D:D,$B219,'ตัดระหว่างกัน 2564'!L:L)</f>
        <v>0</v>
      </c>
      <c r="E219" s="214"/>
      <c r="F219" s="173"/>
      <c r="G219" s="166"/>
      <c r="H219" s="173"/>
      <c r="I219" s="173"/>
      <c r="U219" s="155" t="str">
        <f t="shared" si="31"/>
        <v xml:space="preserve">  </v>
      </c>
    </row>
    <row r="220" spans="1:21">
      <c r="A220" s="227" t="s">
        <v>1373</v>
      </c>
      <c r="B220" s="219" t="s">
        <v>1372</v>
      </c>
      <c r="C220" s="212">
        <f>SUMIF('ตัดระหว่างกัน 2565'!D:D,$B220,'ตัดระหว่างกัน 2565'!K:K)-SUMIF('ตัดระหว่างกัน 2565'!D:D,หมายเหตุ!$B220,'ตัดระหว่างกัน 2565'!L:L)</f>
        <v>-83732.34</v>
      </c>
      <c r="D220" s="213">
        <f>SUMIF('ตัดระหว่างกัน 2564'!D:D,หมายเหตุ!$B220,'ตัดระหว่างกัน 2564'!K:K)-SUMIF('ตัดระหว่างกัน 2564'!D:D,$B220,'ตัดระหว่างกัน 2564'!L:L)</f>
        <v>-50765.67</v>
      </c>
      <c r="E220" s="158" t="s">
        <v>1842</v>
      </c>
      <c r="F220" s="196">
        <f>SUM(C220:C236)</f>
        <v>-839286.33</v>
      </c>
      <c r="G220" s="166"/>
      <c r="H220" s="196">
        <f>SUM(D220:D236)</f>
        <v>-529730.22</v>
      </c>
      <c r="I220" s="159"/>
      <c r="U220" s="155" t="str">
        <f t="shared" si="31"/>
        <v>แสดง</v>
      </c>
    </row>
    <row r="221" spans="1:21" hidden="1">
      <c r="A221" s="227" t="s">
        <v>1375</v>
      </c>
      <c r="B221" s="219" t="s">
        <v>1374</v>
      </c>
      <c r="C221" s="212">
        <f>SUMIF('ตัดระหว่างกัน 2565'!D:D,$B221,'ตัดระหว่างกัน 2565'!K:K)-SUMIF('ตัดระหว่างกัน 2565'!D:D,หมายเหตุ!$B221,'ตัดระหว่างกัน 2565'!L:L)</f>
        <v>0</v>
      </c>
      <c r="D221" s="213">
        <f>SUMIF('ตัดระหว่างกัน 2564'!D:D,หมายเหตุ!$B221,'ตัดระหว่างกัน 2564'!K:K)-SUMIF('ตัดระหว่างกัน 2564'!D:D,$B221,'ตัดระหว่างกัน 2564'!L:L)</f>
        <v>0</v>
      </c>
      <c r="E221" s="214"/>
      <c r="G221" s="166"/>
      <c r="I221" s="173"/>
      <c r="U221" s="155" t="str">
        <f t="shared" si="31"/>
        <v xml:space="preserve">  </v>
      </c>
    </row>
    <row r="222" spans="1:21" hidden="1">
      <c r="A222" s="227" t="s">
        <v>1377</v>
      </c>
      <c r="B222" s="219" t="s">
        <v>1376</v>
      </c>
      <c r="C222" s="212">
        <f>SUMIF('ตัดระหว่างกัน 2565'!D:D,$B222,'ตัดระหว่างกัน 2565'!K:K)-SUMIF('ตัดระหว่างกัน 2565'!D:D,หมายเหตุ!$B222,'ตัดระหว่างกัน 2565'!L:L)</f>
        <v>-44125.33</v>
      </c>
      <c r="D222" s="213">
        <f>SUMIF('ตัดระหว่างกัน 2564'!D:D,หมายเหตุ!$B222,'ตัดระหว่างกัน 2564'!K:K)-SUMIF('ตัดระหว่างกัน 2564'!D:D,$B222,'ตัดระหว่างกัน 2564'!L:L)</f>
        <v>-26192</v>
      </c>
      <c r="G222" s="166"/>
      <c r="U222" s="155" t="str">
        <f t="shared" si="31"/>
        <v xml:space="preserve">  </v>
      </c>
    </row>
    <row r="223" spans="1:21" hidden="1">
      <c r="A223" s="227" t="s">
        <v>1379</v>
      </c>
      <c r="B223" s="219" t="s">
        <v>1378</v>
      </c>
      <c r="C223" s="212">
        <f>SUMIF('ตัดระหว่างกัน 2565'!D:D,$B223,'ตัดระหว่างกัน 2565'!K:K)-SUMIF('ตัดระหว่างกัน 2565'!D:D,หมายเหตุ!$B223,'ตัดระหว่างกัน 2565'!L:L)</f>
        <v>0</v>
      </c>
      <c r="D223" s="213">
        <f>SUMIF('ตัดระหว่างกัน 2564'!D:D,หมายเหตุ!$B223,'ตัดระหว่างกัน 2564'!K:K)-SUMIF('ตัดระหว่างกัน 2564'!D:D,$B223,'ตัดระหว่างกัน 2564'!L:L)</f>
        <v>0</v>
      </c>
      <c r="E223" s="214"/>
      <c r="F223" s="173"/>
      <c r="G223" s="166"/>
      <c r="H223" s="173"/>
      <c r="I223" s="173"/>
      <c r="U223" s="155" t="str">
        <f t="shared" si="31"/>
        <v xml:space="preserve">  </v>
      </c>
    </row>
    <row r="224" spans="1:21" hidden="1">
      <c r="A224" s="227" t="s">
        <v>1381</v>
      </c>
      <c r="B224" s="219" t="s">
        <v>1380</v>
      </c>
      <c r="C224" s="212">
        <f>SUMIF('ตัดระหว่างกัน 2565'!D:D,$B224,'ตัดระหว่างกัน 2565'!K:K)-SUMIF('ตัดระหว่างกัน 2565'!D:D,หมายเหตุ!$B224,'ตัดระหว่างกัน 2565'!L:L)</f>
        <v>-565179.36</v>
      </c>
      <c r="D224" s="213">
        <f>SUMIF('ตัดระหว่างกัน 2564'!D:D,หมายเหตุ!$B224,'ตัดระหว่างกัน 2564'!K:K)-SUMIF('ตัดระหว่างกัน 2564'!D:D,$B224,'ตัดระหว่างกัน 2564'!L:L)</f>
        <v>-359779.36</v>
      </c>
      <c r="E224" s="214"/>
      <c r="F224" s="173"/>
      <c r="G224" s="166"/>
      <c r="H224" s="173"/>
      <c r="I224" s="173"/>
      <c r="U224" s="155" t="str">
        <f t="shared" si="31"/>
        <v xml:space="preserve">  </v>
      </c>
    </row>
    <row r="225" spans="1:21" hidden="1">
      <c r="A225" s="227" t="s">
        <v>1383</v>
      </c>
      <c r="B225" s="219" t="s">
        <v>1382</v>
      </c>
      <c r="C225" s="212">
        <f>SUMIF('ตัดระหว่างกัน 2565'!D:D,$B225,'ตัดระหว่างกัน 2565'!K:K)-SUMIF('ตัดระหว่างกัน 2565'!D:D,หมายเหตุ!$B225,'ตัดระหว่างกัน 2565'!L:L)</f>
        <v>0</v>
      </c>
      <c r="D225" s="213">
        <f>SUMIF('ตัดระหว่างกัน 2564'!D:D,หมายเหตุ!$B225,'ตัดระหว่างกัน 2564'!K:K)-SUMIF('ตัดระหว่างกัน 2564'!D:D,$B225,'ตัดระหว่างกัน 2564'!L:L)</f>
        <v>0</v>
      </c>
      <c r="E225" s="214"/>
      <c r="F225" s="173"/>
      <c r="G225" s="166"/>
      <c r="H225" s="173"/>
      <c r="I225" s="173"/>
      <c r="U225" s="155" t="str">
        <f t="shared" si="31"/>
        <v xml:space="preserve">  </v>
      </c>
    </row>
    <row r="226" spans="1:21" hidden="1">
      <c r="A226" s="227" t="s">
        <v>1385</v>
      </c>
      <c r="B226" s="219" t="s">
        <v>1384</v>
      </c>
      <c r="C226" s="212">
        <f>SUMIF('ตัดระหว่างกัน 2565'!D:D,$B226,'ตัดระหว่างกัน 2565'!K:K)-SUMIF('ตัดระหว่างกัน 2565'!D:D,หมายเหตุ!$B226,'ตัดระหว่างกัน 2565'!L:L)</f>
        <v>-49679.15</v>
      </c>
      <c r="D226" s="213">
        <f>SUMIF('ตัดระหว่างกัน 2564'!D:D,หมายเหตุ!$B226,'ตัดระหว่างกัน 2564'!K:K)-SUMIF('ตัดระหว่างกัน 2564'!D:D,$B226,'ตัดระหว่างกัน 2564'!L:L)</f>
        <v>-38958.33</v>
      </c>
      <c r="E226" s="214"/>
      <c r="F226" s="173"/>
      <c r="G226" s="166"/>
      <c r="H226" s="173"/>
      <c r="I226" s="173"/>
      <c r="U226" s="155" t="str">
        <f t="shared" si="31"/>
        <v xml:space="preserve">  </v>
      </c>
    </row>
    <row r="227" spans="1:21" hidden="1">
      <c r="A227" s="227" t="s">
        <v>1387</v>
      </c>
      <c r="B227" s="219" t="s">
        <v>1386</v>
      </c>
      <c r="C227" s="212">
        <f>SUMIF('ตัดระหว่างกัน 2565'!D:D,$B227,'ตัดระหว่างกัน 2565'!K:K)-SUMIF('ตัดระหว่างกัน 2565'!D:D,หมายเหตุ!$B227,'ตัดระหว่างกัน 2565'!L:L)</f>
        <v>0</v>
      </c>
      <c r="D227" s="213">
        <f>SUMIF('ตัดระหว่างกัน 2564'!D:D,หมายเหตุ!$B227,'ตัดระหว่างกัน 2564'!K:K)-SUMIF('ตัดระหว่างกัน 2564'!D:D,$B227,'ตัดระหว่างกัน 2564'!L:L)</f>
        <v>0</v>
      </c>
      <c r="E227" s="214"/>
      <c r="F227" s="173"/>
      <c r="G227" s="166"/>
      <c r="H227" s="173"/>
      <c r="I227" s="173"/>
      <c r="U227" s="155" t="str">
        <f t="shared" si="31"/>
        <v xml:space="preserve">  </v>
      </c>
    </row>
    <row r="228" spans="1:21" hidden="1">
      <c r="A228" s="227" t="s">
        <v>1389</v>
      </c>
      <c r="B228" s="257" t="s">
        <v>1388</v>
      </c>
      <c r="C228" s="212">
        <f>SUMIF('ตัดระหว่างกัน 2565'!D:D,$B228,'ตัดระหว่างกัน 2565'!K:K)-SUMIF('ตัดระหว่างกัน 2565'!D:D,หมายเหตุ!$B228,'ตัดระหว่างกัน 2565'!L:L)</f>
        <v>0</v>
      </c>
      <c r="D228" s="213">
        <f>SUMIF('ตัดระหว่างกัน 2564'!D:D,หมายเหตุ!$B228,'ตัดระหว่างกัน 2564'!K:K)-SUMIF('ตัดระหว่างกัน 2564'!D:D,$B228,'ตัดระหว่างกัน 2564'!L:L)</f>
        <v>0</v>
      </c>
      <c r="E228" s="214"/>
      <c r="F228" s="173"/>
      <c r="G228" s="166"/>
      <c r="H228" s="173"/>
      <c r="I228" s="173"/>
      <c r="U228" s="155" t="str">
        <f t="shared" si="31"/>
        <v xml:space="preserve">  </v>
      </c>
    </row>
    <row r="229" spans="1:21" hidden="1">
      <c r="A229" s="227" t="s">
        <v>1391</v>
      </c>
      <c r="B229" s="257" t="s">
        <v>1390</v>
      </c>
      <c r="C229" s="212">
        <f>SUMIF('ตัดระหว่างกัน 2565'!D:D,$B229,'ตัดระหว่างกัน 2565'!K:K)-SUMIF('ตัดระหว่างกัน 2565'!D:D,หมายเหตุ!$B229,'ตัดระหว่างกัน 2565'!L:L)</f>
        <v>-43927.31</v>
      </c>
      <c r="D229" s="213">
        <f>SUMIF('ตัดระหว่างกัน 2564'!D:D,หมายเหตุ!$B229,'ตัดระหว่างกัน 2564'!K:K)-SUMIF('ตัดระหว่างกัน 2564'!D:D,$B229,'ตัดระหว่างกัน 2564'!L:L)</f>
        <v>-29141.02</v>
      </c>
      <c r="E229" s="214"/>
      <c r="F229" s="173"/>
      <c r="G229" s="166"/>
      <c r="H229" s="173"/>
      <c r="I229" s="173"/>
      <c r="U229" s="155" t="str">
        <f t="shared" si="31"/>
        <v xml:space="preserve">  </v>
      </c>
    </row>
    <row r="230" spans="1:21" hidden="1">
      <c r="A230" s="227" t="s">
        <v>1393</v>
      </c>
      <c r="B230" s="257" t="s">
        <v>1392</v>
      </c>
      <c r="C230" s="212">
        <f>SUMIF('ตัดระหว่างกัน 2565'!D:D,$B230,'ตัดระหว่างกัน 2565'!K:K)-SUMIF('ตัดระหว่างกัน 2565'!D:D,หมายเหตุ!$B230,'ตัดระหว่างกัน 2565'!L:L)</f>
        <v>-26999</v>
      </c>
      <c r="D230" s="213">
        <f>SUMIF('ตัดระหว่างกัน 2564'!D:D,หมายเหตุ!$B230,'ตัดระหว่างกัน 2564'!K:K)-SUMIF('ตัดระหว่างกัน 2564'!D:D,$B230,'ตัดระหว่างกัน 2564'!L:L)</f>
        <v>-23250</v>
      </c>
      <c r="E230" s="214"/>
      <c r="F230" s="173"/>
      <c r="G230" s="166"/>
      <c r="H230" s="173"/>
      <c r="I230" s="173"/>
      <c r="U230" s="155" t="str">
        <f t="shared" si="31"/>
        <v xml:space="preserve">  </v>
      </c>
    </row>
    <row r="231" spans="1:21" hidden="1">
      <c r="A231" s="227" t="s">
        <v>1395</v>
      </c>
      <c r="B231" s="257" t="s">
        <v>1394</v>
      </c>
      <c r="C231" s="212">
        <f>SUMIF('ตัดระหว่างกัน 2565'!D:D,$B231,'ตัดระหว่างกัน 2565'!K:K)-SUMIF('ตัดระหว่างกัน 2565'!D:D,หมายเหตุ!$B231,'ตัดระหว่างกัน 2565'!L:L)</f>
        <v>0</v>
      </c>
      <c r="D231" s="213">
        <f>SUMIF('ตัดระหว่างกัน 2564'!D:D,หมายเหตุ!$B231,'ตัดระหว่างกัน 2564'!K:K)-SUMIF('ตัดระหว่างกัน 2564'!D:D,$B231,'ตัดระหว่างกัน 2564'!L:L)</f>
        <v>0</v>
      </c>
      <c r="E231" s="214"/>
      <c r="F231" s="173"/>
      <c r="G231" s="166"/>
      <c r="H231" s="173"/>
      <c r="I231" s="173"/>
      <c r="U231" s="155" t="str">
        <f t="shared" si="31"/>
        <v xml:space="preserve">  </v>
      </c>
    </row>
    <row r="232" spans="1:21" hidden="1">
      <c r="A232" s="227" t="s">
        <v>1397</v>
      </c>
      <c r="B232" s="257" t="s">
        <v>1396</v>
      </c>
      <c r="C232" s="212">
        <f>SUMIF('ตัดระหว่างกัน 2565'!D:D,$B232,'ตัดระหว่างกัน 2565'!K:K)-SUMIF('ตัดระหว่างกัน 2565'!D:D,หมายเหตุ!$B232,'ตัดระหว่างกัน 2565'!L:L)</f>
        <v>0</v>
      </c>
      <c r="D232" s="213">
        <f>SUMIF('ตัดระหว่างกัน 2564'!D:D,หมายเหตุ!$B232,'ตัดระหว่างกัน 2564'!K:K)-SUMIF('ตัดระหว่างกัน 2564'!D:D,$B232,'ตัดระหว่างกัน 2564'!L:L)</f>
        <v>0</v>
      </c>
      <c r="E232" s="214"/>
      <c r="F232" s="173"/>
      <c r="G232" s="166"/>
      <c r="H232" s="173"/>
      <c r="I232" s="173"/>
      <c r="U232" s="155" t="str">
        <f t="shared" si="31"/>
        <v xml:space="preserve">  </v>
      </c>
    </row>
    <row r="233" spans="1:21" hidden="1">
      <c r="A233" s="227" t="s">
        <v>1399</v>
      </c>
      <c r="B233" s="257" t="s">
        <v>1398</v>
      </c>
      <c r="C233" s="212">
        <f>SUMIF('ตัดระหว่างกัน 2565'!D:D,$B233,'ตัดระหว่างกัน 2565'!K:K)-SUMIF('ตัดระหว่างกัน 2565'!D:D,หมายเหตุ!$B233,'ตัดระหว่างกัน 2565'!L:L)</f>
        <v>0</v>
      </c>
      <c r="D233" s="213">
        <f>SUMIF('ตัดระหว่างกัน 2564'!D:D,หมายเหตุ!$B233,'ตัดระหว่างกัน 2564'!K:K)-SUMIF('ตัดระหว่างกัน 2564'!D:D,$B233,'ตัดระหว่างกัน 2564'!L:L)</f>
        <v>0</v>
      </c>
      <c r="E233" s="214"/>
      <c r="F233" s="173"/>
      <c r="G233" s="166"/>
      <c r="H233" s="173"/>
      <c r="I233" s="173"/>
      <c r="U233" s="155" t="str">
        <f t="shared" si="31"/>
        <v xml:space="preserve">  </v>
      </c>
    </row>
    <row r="234" spans="1:21" hidden="1">
      <c r="A234" s="227" t="s">
        <v>1401</v>
      </c>
      <c r="B234" s="257" t="s">
        <v>1400</v>
      </c>
      <c r="C234" s="212">
        <f>SUMIF('ตัดระหว่างกัน 2565'!D:D,$B234,'ตัดระหว่างกัน 2565'!K:K)-SUMIF('ตัดระหว่างกัน 2565'!D:D,หมายเหตุ!$B234,'ตัดระหว่างกัน 2565'!L:L)</f>
        <v>0</v>
      </c>
      <c r="D234" s="213">
        <f>SUMIF('ตัดระหว่างกัน 2564'!D:D,หมายเหตุ!$B234,'ตัดระหว่างกัน 2564'!K:K)-SUMIF('ตัดระหว่างกัน 2564'!D:D,$B234,'ตัดระหว่างกัน 2564'!L:L)</f>
        <v>0</v>
      </c>
      <c r="E234" s="214"/>
      <c r="F234" s="173"/>
      <c r="G234" s="166"/>
      <c r="H234" s="173"/>
      <c r="I234" s="173"/>
      <c r="U234" s="155" t="str">
        <f t="shared" si="31"/>
        <v xml:space="preserve">  </v>
      </c>
    </row>
    <row r="235" spans="1:21" hidden="1">
      <c r="A235" s="227" t="s">
        <v>1403</v>
      </c>
      <c r="B235" s="257" t="s">
        <v>1402</v>
      </c>
      <c r="C235" s="212">
        <f>SUMIF('ตัดระหว่างกัน 2565'!D:D,$B235,'ตัดระหว่างกัน 2565'!K:K)-SUMIF('ตัดระหว่างกัน 2565'!D:D,หมายเหตุ!$B235,'ตัดระหว่างกัน 2565'!L:L)</f>
        <v>-25643.84</v>
      </c>
      <c r="D235" s="213">
        <f>SUMIF('ตัดระหว่างกัน 2564'!D:D,หมายเหตุ!$B235,'ตัดระหว่างกัน 2564'!K:K)-SUMIF('ตัดระหว่างกัน 2564'!D:D,$B235,'ตัดระหว่างกัน 2564'!L:L)</f>
        <v>-1643.84</v>
      </c>
      <c r="E235" s="214"/>
      <c r="F235" s="173"/>
      <c r="G235" s="166"/>
      <c r="H235" s="173"/>
      <c r="I235" s="173"/>
      <c r="U235" s="155" t="str">
        <f t="shared" si="31"/>
        <v xml:space="preserve">  </v>
      </c>
    </row>
    <row r="236" spans="1:21" hidden="1">
      <c r="A236" s="224" t="s">
        <v>1405</v>
      </c>
      <c r="B236" s="211" t="s">
        <v>1404</v>
      </c>
      <c r="C236" s="212">
        <f>SUMIF('ตัดระหว่างกัน 2565'!D:D,$B236,'ตัดระหว่างกัน 2565'!K:K)-SUMIF('ตัดระหว่างกัน 2565'!D:D,หมายเหตุ!$B236,'ตัดระหว่างกัน 2565'!L:L)</f>
        <v>0</v>
      </c>
      <c r="D236" s="213">
        <f>SUMIF('ตัดระหว่างกัน 2564'!D:D,หมายเหตุ!$B236,'ตัดระหว่างกัน 2564'!K:K)-SUMIF('ตัดระหว่างกัน 2564'!D:D,$B236,'ตัดระหว่างกัน 2564'!L:L)</f>
        <v>0</v>
      </c>
      <c r="E236" s="214"/>
      <c r="F236" s="173"/>
      <c r="G236" s="166"/>
      <c r="H236" s="173"/>
      <c r="I236" s="173"/>
      <c r="U236" s="155" t="str">
        <f t="shared" si="31"/>
        <v xml:space="preserve">  </v>
      </c>
    </row>
    <row r="237" spans="1:21">
      <c r="A237" s="227"/>
      <c r="B237" s="219"/>
      <c r="C237" s="242"/>
      <c r="D237" s="219"/>
      <c r="E237" s="209" t="s">
        <v>87</v>
      </c>
      <c r="F237" s="243">
        <f>SUM(F187:F220)</f>
        <v>1907913.67</v>
      </c>
      <c r="G237" s="166"/>
      <c r="H237" s="243">
        <f>SUM(H187:H220)</f>
        <v>2151469.7800000003</v>
      </c>
      <c r="I237" s="190"/>
      <c r="U237" s="155" t="str">
        <f t="shared" si="31"/>
        <v>แสดง</v>
      </c>
    </row>
    <row r="238" spans="1:21" hidden="1">
      <c r="A238" s="227" t="s">
        <v>1407</v>
      </c>
      <c r="B238" s="219" t="s">
        <v>1406</v>
      </c>
      <c r="C238" s="212">
        <f>SUMIF('ตัดระหว่างกัน 2565'!D:D,$B238,'ตัดระหว่างกัน 2565'!K:K)-SUMIF('ตัดระหว่างกัน 2565'!D:D,หมายเหตุ!$B238,'ตัดระหว่างกัน 2565'!L:L)</f>
        <v>0</v>
      </c>
      <c r="D238" s="213">
        <f>SUMIF('ตัดระหว่างกัน 2564'!D:D,หมายเหตุ!$B238,'ตัดระหว่างกัน 2564'!K:K)-SUMIF('ตัดระหว่างกัน 2564'!D:D,$B238,'ตัดระหว่างกัน 2564'!L:L)</f>
        <v>0</v>
      </c>
      <c r="E238" s="158" t="s">
        <v>88</v>
      </c>
      <c r="F238" s="166">
        <f>SUM(C238:C241)</f>
        <v>0</v>
      </c>
      <c r="G238" s="166"/>
      <c r="H238" s="166">
        <f>SUM(D238:D241)</f>
        <v>0</v>
      </c>
      <c r="I238" s="159"/>
      <c r="U238" s="155" t="str">
        <f t="shared" si="31"/>
        <v xml:space="preserve">  </v>
      </c>
    </row>
    <row r="239" spans="1:21" hidden="1">
      <c r="A239" s="227" t="s">
        <v>1409</v>
      </c>
      <c r="B239" s="219" t="s">
        <v>1408</v>
      </c>
      <c r="C239" s="212">
        <f>SUMIF('ตัดระหว่างกัน 2565'!D:D,$B239,'ตัดระหว่างกัน 2565'!K:K)-SUMIF('ตัดระหว่างกัน 2565'!D:D,หมายเหตุ!$B239,'ตัดระหว่างกัน 2565'!L:L)</f>
        <v>0</v>
      </c>
      <c r="D239" s="213">
        <f>SUMIF('ตัดระหว่างกัน 2564'!D:D,หมายเหตุ!$B239,'ตัดระหว่างกัน 2564'!K:K)-SUMIF('ตัดระหว่างกัน 2564'!D:D,$B239,'ตัดระหว่างกัน 2564'!L:L)</f>
        <v>0</v>
      </c>
      <c r="E239" s="158"/>
      <c r="F239" s="159"/>
      <c r="G239" s="166"/>
      <c r="H239" s="159"/>
      <c r="I239" s="159"/>
      <c r="U239" s="155" t="str">
        <f t="shared" si="31"/>
        <v xml:space="preserve">  </v>
      </c>
    </row>
    <row r="240" spans="1:21" hidden="1">
      <c r="A240" s="227" t="s">
        <v>1411</v>
      </c>
      <c r="B240" s="219" t="s">
        <v>1410</v>
      </c>
      <c r="C240" s="212">
        <f>SUMIF('ตัดระหว่างกัน 2565'!D:D,$B240,'ตัดระหว่างกัน 2565'!K:K)-SUMIF('ตัดระหว่างกัน 2565'!D:D,หมายเหตุ!$B240,'ตัดระหว่างกัน 2565'!L:L)</f>
        <v>0</v>
      </c>
      <c r="D240" s="213">
        <f>SUMIF('ตัดระหว่างกัน 2564'!D:D,หมายเหตุ!$B240,'ตัดระหว่างกัน 2564'!K:K)-SUMIF('ตัดระหว่างกัน 2564'!D:D,$B240,'ตัดระหว่างกัน 2564'!L:L)</f>
        <v>0</v>
      </c>
      <c r="E240" s="158"/>
      <c r="F240" s="159"/>
      <c r="G240" s="166"/>
      <c r="H240" s="159"/>
      <c r="I240" s="159"/>
      <c r="U240" s="155" t="str">
        <f t="shared" si="31"/>
        <v xml:space="preserve">  </v>
      </c>
    </row>
    <row r="241" spans="1:21" hidden="1">
      <c r="A241" s="227" t="s">
        <v>1413</v>
      </c>
      <c r="B241" s="219" t="s">
        <v>1412</v>
      </c>
      <c r="C241" s="212">
        <f>SUMIF('ตัดระหว่างกัน 2565'!D:D,$B241,'ตัดระหว่างกัน 2565'!K:K)-SUMIF('ตัดระหว่างกัน 2565'!D:D,หมายเหตุ!$B241,'ตัดระหว่างกัน 2565'!L:L)</f>
        <v>0</v>
      </c>
      <c r="D241" s="213">
        <f>SUMIF('ตัดระหว่างกัน 2564'!D:D,หมายเหตุ!$B241,'ตัดระหว่างกัน 2564'!K:K)-SUMIF('ตัดระหว่างกัน 2564'!D:D,$B241,'ตัดระหว่างกัน 2564'!L:L)</f>
        <v>0</v>
      </c>
      <c r="E241" s="158"/>
      <c r="F241" s="159"/>
      <c r="G241" s="166"/>
      <c r="H241" s="159"/>
      <c r="I241" s="159"/>
      <c r="U241" s="155" t="str">
        <f t="shared" si="31"/>
        <v xml:space="preserve">  </v>
      </c>
    </row>
    <row r="242" spans="1:21" hidden="1">
      <c r="A242" s="224" t="s">
        <v>1415</v>
      </c>
      <c r="B242" s="225" t="s">
        <v>1414</v>
      </c>
      <c r="C242" s="212">
        <f>SUMIF('ตัดระหว่างกัน 2565'!D:D,$B242,'ตัดระหว่างกัน 2565'!K:K)-SUMIF('ตัดระหว่างกัน 2565'!D:D,หมายเหตุ!$B242,'ตัดระหว่างกัน 2565'!L:L)</f>
        <v>0</v>
      </c>
      <c r="D242" s="213">
        <f>SUMIF('ตัดระหว่างกัน 2564'!D:D,หมายเหตุ!$B242,'ตัดระหว่างกัน 2564'!K:K)-SUMIF('ตัดระหว่างกัน 2564'!D:D,$B242,'ตัดระหว่างกัน 2564'!L:L)</f>
        <v>0</v>
      </c>
      <c r="E242" s="158" t="s">
        <v>1843</v>
      </c>
      <c r="F242" s="196">
        <f>SUM(C242:C244)</f>
        <v>0</v>
      </c>
      <c r="G242" s="166"/>
      <c r="H242" s="196">
        <f>SUM(D242:D244)</f>
        <v>0</v>
      </c>
      <c r="I242" s="159"/>
      <c r="U242" s="155" t="str">
        <f t="shared" si="31"/>
        <v xml:space="preserve">  </v>
      </c>
    </row>
    <row r="243" spans="1:21" hidden="1">
      <c r="A243" s="224" t="s">
        <v>1417</v>
      </c>
      <c r="B243" s="225" t="s">
        <v>1416</v>
      </c>
      <c r="C243" s="212">
        <f>SUMIF('ตัดระหว่างกัน 2565'!D:D,$B243,'ตัดระหว่างกัน 2565'!K:K)-SUMIF('ตัดระหว่างกัน 2565'!D:D,หมายเหตุ!$B243,'ตัดระหว่างกัน 2565'!L:L)</f>
        <v>0</v>
      </c>
      <c r="D243" s="213">
        <f>SUMIF('ตัดระหว่างกัน 2564'!D:D,หมายเหตุ!$B243,'ตัดระหว่างกัน 2564'!K:K)-SUMIF('ตัดระหว่างกัน 2564'!D:D,$B243,'ตัดระหว่างกัน 2564'!L:L)</f>
        <v>0</v>
      </c>
      <c r="E243" s="158"/>
      <c r="G243" s="166"/>
      <c r="U243" s="155" t="str">
        <f t="shared" si="31"/>
        <v xml:space="preserve">  </v>
      </c>
    </row>
    <row r="244" spans="1:21" hidden="1">
      <c r="A244" s="224" t="s">
        <v>1419</v>
      </c>
      <c r="B244" s="225" t="s">
        <v>1418</v>
      </c>
      <c r="C244" s="212">
        <f>SUMIF('ตัดระหว่างกัน 2565'!D:D,$B244,'ตัดระหว่างกัน 2565'!K:K)-SUMIF('ตัดระหว่างกัน 2565'!D:D,หมายเหตุ!$B244,'ตัดระหว่างกัน 2565'!L:L)</f>
        <v>0</v>
      </c>
      <c r="D244" s="213">
        <f>SUMIF('ตัดระหว่างกัน 2564'!D:D,หมายเหตุ!$B244,'ตัดระหว่างกัน 2564'!K:K)-SUMIF('ตัดระหว่างกัน 2564'!D:D,$B244,'ตัดระหว่างกัน 2564'!L:L)</f>
        <v>0</v>
      </c>
      <c r="E244" s="158"/>
      <c r="G244" s="166"/>
      <c r="U244" s="155" t="str">
        <f t="shared" si="31"/>
        <v xml:space="preserve">  </v>
      </c>
    </row>
    <row r="245" spans="1:21" hidden="1">
      <c r="A245" s="224"/>
      <c r="B245" s="211"/>
      <c r="C245" s="229"/>
      <c r="D245" s="211"/>
      <c r="E245" s="209" t="s">
        <v>89</v>
      </c>
      <c r="F245" s="243">
        <f>SUM(F238:F242)</f>
        <v>0</v>
      </c>
      <c r="G245" s="166"/>
      <c r="H245" s="243">
        <f>SUM(H238:H242)</f>
        <v>0</v>
      </c>
      <c r="I245" s="190"/>
      <c r="U245" s="155" t="str">
        <f t="shared" si="31"/>
        <v xml:space="preserve">  </v>
      </c>
    </row>
    <row r="246" spans="1:21" hidden="1">
      <c r="A246" s="224" t="s">
        <v>90</v>
      </c>
      <c r="B246" s="211" t="s">
        <v>91</v>
      </c>
      <c r="C246" s="212">
        <f>SUMIF('ตัดระหว่างกัน 2565'!D:D,$B246,'ตัดระหว่างกัน 2565'!K:K)-SUMIF('ตัดระหว่างกัน 2565'!D:D,หมายเหตุ!$B246,'ตัดระหว่างกัน 2565'!L:L)</f>
        <v>0</v>
      </c>
      <c r="D246" s="213">
        <f>SUMIF('ตัดระหว่างกัน 2564'!D:D,หมายเหตุ!$B246,'ตัดระหว่างกัน 2564'!K:K)-SUMIF('ตัดระหว่างกัน 2564'!D:D,$B246,'ตัดระหว่างกัน 2564'!L:L)</f>
        <v>0</v>
      </c>
      <c r="E246" s="209" t="s">
        <v>90</v>
      </c>
      <c r="F246" s="243">
        <f>SUM(C246)</f>
        <v>0</v>
      </c>
      <c r="G246" s="166"/>
      <c r="H246" s="243">
        <f>SUM(D246)</f>
        <v>0</v>
      </c>
      <c r="I246" s="190"/>
      <c r="U246" s="155" t="str">
        <f t="shared" si="31"/>
        <v xml:space="preserve">  </v>
      </c>
    </row>
    <row r="247" spans="1:21" ht="20.25" thickBot="1">
      <c r="A247" s="224"/>
      <c r="B247" s="225"/>
      <c r="C247" s="258"/>
      <c r="D247" s="225"/>
      <c r="E247" s="209" t="s">
        <v>92</v>
      </c>
      <c r="F247" s="254">
        <f>F173+F186+F237+F245+F246</f>
        <v>9533742.3699999992</v>
      </c>
      <c r="G247" s="166"/>
      <c r="H247" s="254">
        <f>H173+H186+H237+H245+H246</f>
        <v>10372097.91</v>
      </c>
      <c r="I247" s="190"/>
      <c r="U247" s="155" t="str">
        <f t="shared" si="31"/>
        <v>แสดง</v>
      </c>
    </row>
    <row r="248" spans="1:21" ht="20.25" thickTop="1">
      <c r="A248" s="224"/>
      <c r="B248" s="211"/>
      <c r="C248" s="229"/>
      <c r="D248" s="211"/>
      <c r="E248" s="214"/>
      <c r="F248" s="173"/>
      <c r="G248" s="166"/>
      <c r="H248" s="173"/>
      <c r="I248" s="173"/>
      <c r="U248" s="155" t="str">
        <f t="shared" ref="U248:U249" si="32">IF($F$247&lt;&gt;0,"แสดง",IF($H$247&lt;&gt;0,"แสดง","  "))</f>
        <v>แสดง</v>
      </c>
    </row>
    <row r="249" spans="1:21">
      <c r="G249" s="166"/>
      <c r="U249" s="155" t="str">
        <f t="shared" si="32"/>
        <v>แสดง</v>
      </c>
    </row>
    <row r="250" spans="1:21">
      <c r="A250" s="203"/>
      <c r="B250" s="204"/>
      <c r="C250" s="205"/>
      <c r="D250" s="204"/>
      <c r="E250" s="182" t="s">
        <v>1872</v>
      </c>
      <c r="F250" s="179"/>
      <c r="G250" s="166"/>
      <c r="H250" s="179"/>
      <c r="I250" s="208"/>
      <c r="U250" s="155" t="str">
        <f>IF($F$270&lt;&gt;0,"แสดง",IF($H$270&lt;&gt;0,"แสดง","  "))</f>
        <v>แสดง</v>
      </c>
    </row>
    <row r="251" spans="1:21">
      <c r="A251" s="223"/>
      <c r="B251" s="204"/>
      <c r="C251" s="205"/>
      <c r="D251" s="204"/>
      <c r="E251" s="209"/>
      <c r="G251" s="166"/>
      <c r="H251" s="178" t="s">
        <v>973</v>
      </c>
      <c r="I251" s="208"/>
      <c r="U251" s="155" t="str">
        <f t="shared" ref="U251:U252" si="33">IF($F$270&lt;&gt;0,"แสดง",IF($H$270&lt;&gt;0,"แสดง","  "))</f>
        <v>แสดง</v>
      </c>
    </row>
    <row r="252" spans="1:21">
      <c r="A252" s="223"/>
      <c r="B252" s="204"/>
      <c r="C252" s="205"/>
      <c r="D252" s="204"/>
      <c r="E252" s="209"/>
      <c r="F252" s="178">
        <v>2565</v>
      </c>
      <c r="G252" s="166"/>
      <c r="H252" s="178">
        <v>2564</v>
      </c>
      <c r="I252" s="178"/>
      <c r="U252" s="155" t="str">
        <f t="shared" si="33"/>
        <v>แสดง</v>
      </c>
    </row>
    <row r="253" spans="1:21">
      <c r="A253" s="224" t="s">
        <v>93</v>
      </c>
      <c r="B253" s="211" t="s">
        <v>94</v>
      </c>
      <c r="C253" s="212">
        <f>SUMIF('ตัดระหว่างกัน 2565'!D:D,$B253,'ตัดระหว่างกัน 2565'!K:K)-SUMIF('ตัดระหว่างกัน 2565'!D:D,หมายเหตุ!$B253,'ตัดระหว่างกัน 2565'!L:L)</f>
        <v>93896909</v>
      </c>
      <c r="D253" s="213">
        <f>SUMIF('ตัดระหว่างกัน 2564'!D:D,หมายเหตุ!$B253,'ตัดระหว่างกัน 2564'!K:K)-SUMIF('ตัดระหว่างกัน 2564'!D:D,$B253,'ตัดระหว่างกัน 2564'!L:L)</f>
        <v>79404909</v>
      </c>
      <c r="E253" s="214" t="s">
        <v>93</v>
      </c>
      <c r="F253" s="215">
        <f>SUM(C253)</f>
        <v>93896909</v>
      </c>
      <c r="G253" s="166"/>
      <c r="H253" s="215">
        <f>SUM(D253)</f>
        <v>79404909</v>
      </c>
      <c r="I253" s="173"/>
      <c r="U253" s="155" t="str">
        <f t="shared" ref="U253:U313" si="34">IF(F253&lt;&gt;0,"แสดง",IF(H253&lt;&gt;0,"แสดง","  "))</f>
        <v>แสดง</v>
      </c>
    </row>
    <row r="254" spans="1:21">
      <c r="A254" s="224" t="s">
        <v>96</v>
      </c>
      <c r="B254" s="211" t="s">
        <v>95</v>
      </c>
      <c r="C254" s="212">
        <f>SUMIF('ตัดระหว่างกัน 2565'!D:D,$B254,'ตัดระหว่างกัน 2565'!K:K)-SUMIF('ตัดระหว่างกัน 2565'!D:D,หมายเหตุ!$B254,'ตัดระหว่างกัน 2565'!L:L)</f>
        <v>-36714270</v>
      </c>
      <c r="D254" s="213">
        <f>SUMIF('ตัดระหว่างกัน 2564'!D:D,หมายเหตุ!$B254,'ตัดระหว่างกัน 2564'!K:K)-SUMIF('ตัดระหว่างกัน 2564'!D:D,$B254,'ตัดระหว่างกัน 2564'!L:L)</f>
        <v>-31187228.84</v>
      </c>
      <c r="E254" s="185" t="s">
        <v>1844</v>
      </c>
      <c r="F254" s="196">
        <f>SUM(C254)</f>
        <v>-36714270</v>
      </c>
      <c r="G254" s="166"/>
      <c r="H254" s="196">
        <f>SUM(D254)</f>
        <v>-31187228.84</v>
      </c>
      <c r="I254" s="173"/>
      <c r="U254" s="155" t="str">
        <f t="shared" si="34"/>
        <v>แสดง</v>
      </c>
    </row>
    <row r="255" spans="1:21">
      <c r="A255" s="224"/>
      <c r="B255" s="211"/>
      <c r="C255" s="212"/>
      <c r="D255" s="213"/>
      <c r="E255" s="209" t="s">
        <v>97</v>
      </c>
      <c r="F255" s="246">
        <f>SUM(F253:F254)</f>
        <v>57182639</v>
      </c>
      <c r="G255" s="166"/>
      <c r="H255" s="246">
        <f>SUM(H253:H254)</f>
        <v>48217680.159999996</v>
      </c>
      <c r="I255" s="190"/>
      <c r="U255" s="155" t="str">
        <f t="shared" si="34"/>
        <v>แสดง</v>
      </c>
    </row>
    <row r="256" spans="1:21" hidden="1">
      <c r="A256" s="210" t="s">
        <v>98</v>
      </c>
      <c r="B256" s="211" t="s">
        <v>99</v>
      </c>
      <c r="C256" s="212">
        <f>SUMIF('ตัดระหว่างกัน 2565'!D:D,$B256,'ตัดระหว่างกัน 2565'!K:K)-SUMIF('ตัดระหว่างกัน 2565'!D:D,หมายเหตุ!$B256,'ตัดระหว่างกัน 2565'!L:L)</f>
        <v>0</v>
      </c>
      <c r="D256" s="213">
        <f>SUMIF('ตัดระหว่างกัน 2564'!D:D,หมายเหตุ!$B256,'ตัดระหว่างกัน 2564'!K:K)-SUMIF('ตัดระหว่างกัน 2564'!D:D,$B256,'ตัดระหว่างกัน 2564'!L:L)</f>
        <v>0</v>
      </c>
      <c r="E256" s="214" t="s">
        <v>98</v>
      </c>
      <c r="F256" s="215">
        <f>SUM(C256)</f>
        <v>0</v>
      </c>
      <c r="G256" s="166"/>
      <c r="H256" s="215">
        <f>SUM(D256)</f>
        <v>0</v>
      </c>
      <c r="I256" s="173"/>
      <c r="U256" s="155" t="str">
        <f t="shared" si="34"/>
        <v xml:space="preserve">  </v>
      </c>
    </row>
    <row r="257" spans="1:21" hidden="1">
      <c r="A257" s="224" t="s">
        <v>101</v>
      </c>
      <c r="B257" s="211" t="s">
        <v>100</v>
      </c>
      <c r="C257" s="212">
        <f>SUMIF('ตัดระหว่างกัน 2565'!D:D,$B257,'ตัดระหว่างกัน 2565'!K:K)-SUMIF('ตัดระหว่างกัน 2565'!D:D,หมายเหตุ!$B257,'ตัดระหว่างกัน 2565'!L:L)</f>
        <v>0</v>
      </c>
      <c r="D257" s="213">
        <f>SUMIF('ตัดระหว่างกัน 2564'!D:D,หมายเหตุ!$B257,'ตัดระหว่างกัน 2564'!K:K)-SUMIF('ตัดระหว่างกัน 2564'!D:D,$B257,'ตัดระหว่างกัน 2564'!L:L)</f>
        <v>0</v>
      </c>
      <c r="E257" s="214" t="s">
        <v>1845</v>
      </c>
      <c r="F257" s="196">
        <f>SUM(C257)</f>
        <v>0</v>
      </c>
      <c r="G257" s="166"/>
      <c r="H257" s="196">
        <f>SUM(D257)</f>
        <v>0</v>
      </c>
      <c r="I257" s="173"/>
      <c r="U257" s="155" t="str">
        <f t="shared" si="34"/>
        <v xml:space="preserve">  </v>
      </c>
    </row>
    <row r="258" spans="1:21" hidden="1">
      <c r="A258" s="224"/>
      <c r="B258" s="211"/>
      <c r="C258" s="212"/>
      <c r="D258" s="213"/>
      <c r="E258" s="209" t="s">
        <v>102</v>
      </c>
      <c r="F258" s="246">
        <f>SUM(F256:F257)</f>
        <v>0</v>
      </c>
      <c r="G258" s="166"/>
      <c r="H258" s="246">
        <f>SUM(H256:H257)</f>
        <v>0</v>
      </c>
      <c r="I258" s="190"/>
      <c r="U258" s="155" t="str">
        <f t="shared" si="34"/>
        <v xml:space="preserve">  </v>
      </c>
    </row>
    <row r="259" spans="1:21" hidden="1">
      <c r="A259" s="224" t="s">
        <v>103</v>
      </c>
      <c r="B259" s="211" t="s">
        <v>104</v>
      </c>
      <c r="C259" s="212">
        <f>SUMIF('ตัดระหว่างกัน 2565'!D:D,$B259,'ตัดระหว่างกัน 2565'!K:K)-SUMIF('ตัดระหว่างกัน 2565'!D:D,หมายเหตุ!$B259,'ตัดระหว่างกัน 2565'!L:L)</f>
        <v>0</v>
      </c>
      <c r="D259" s="213">
        <f>SUMIF('ตัดระหว่างกัน 2564'!D:D,หมายเหตุ!$B259,'ตัดระหว่างกัน 2564'!K:K)-SUMIF('ตัดระหว่างกัน 2564'!D:D,$B259,'ตัดระหว่างกัน 2564'!L:L)</f>
        <v>0</v>
      </c>
      <c r="E259" s="214" t="s">
        <v>103</v>
      </c>
      <c r="F259" s="215">
        <f>SUM(C259)</f>
        <v>0</v>
      </c>
      <c r="G259" s="166"/>
      <c r="H259" s="215">
        <f>SUM(D259)</f>
        <v>0</v>
      </c>
      <c r="I259" s="173"/>
      <c r="U259" s="155" t="str">
        <f t="shared" si="34"/>
        <v xml:space="preserve">  </v>
      </c>
    </row>
    <row r="260" spans="1:21" hidden="1">
      <c r="A260" s="224" t="s">
        <v>106</v>
      </c>
      <c r="B260" s="211" t="s">
        <v>105</v>
      </c>
      <c r="C260" s="212">
        <f>SUMIF('ตัดระหว่างกัน 2565'!D:D,$B260,'ตัดระหว่างกัน 2565'!K:K)-SUMIF('ตัดระหว่างกัน 2565'!D:D,หมายเหตุ!$B260,'ตัดระหว่างกัน 2565'!L:L)</f>
        <v>0</v>
      </c>
      <c r="D260" s="213">
        <f>SUMIF('ตัดระหว่างกัน 2564'!D:D,หมายเหตุ!$B260,'ตัดระหว่างกัน 2564'!K:K)-SUMIF('ตัดระหว่างกัน 2564'!D:D,$B260,'ตัดระหว่างกัน 2564'!L:L)</f>
        <v>0</v>
      </c>
      <c r="E260" s="214" t="s">
        <v>1846</v>
      </c>
      <c r="F260" s="196">
        <f>SUM(C260)</f>
        <v>0</v>
      </c>
      <c r="G260" s="166"/>
      <c r="H260" s="196">
        <f>SUM(D260)</f>
        <v>0</v>
      </c>
      <c r="I260" s="173"/>
      <c r="U260" s="155" t="str">
        <f t="shared" si="34"/>
        <v xml:space="preserve">  </v>
      </c>
    </row>
    <row r="261" spans="1:21" hidden="1">
      <c r="A261" s="224"/>
      <c r="B261" s="211"/>
      <c r="C261" s="212"/>
      <c r="D261" s="213"/>
      <c r="E261" s="209" t="s">
        <v>107</v>
      </c>
      <c r="F261" s="246">
        <f>SUM(F259:F260)</f>
        <v>0</v>
      </c>
      <c r="G261" s="166"/>
      <c r="H261" s="246">
        <f>SUM(H259:H260)</f>
        <v>0</v>
      </c>
      <c r="I261" s="190"/>
      <c r="U261" s="155" t="str">
        <f t="shared" si="34"/>
        <v xml:space="preserve">  </v>
      </c>
    </row>
    <row r="262" spans="1:21" hidden="1">
      <c r="A262" s="224" t="s">
        <v>108</v>
      </c>
      <c r="B262" s="211" t="s">
        <v>109</v>
      </c>
      <c r="C262" s="212">
        <f>SUMIF('ตัดระหว่างกัน 2565'!D:D,$B262,'ตัดระหว่างกัน 2565'!K:K)-SUMIF('ตัดระหว่างกัน 2565'!D:D,หมายเหตุ!$B262,'ตัดระหว่างกัน 2565'!L:L)</f>
        <v>0</v>
      </c>
      <c r="D262" s="213">
        <f>SUMIF('ตัดระหว่างกัน 2564'!D:D,หมายเหตุ!$B262,'ตัดระหว่างกัน 2564'!K:K)-SUMIF('ตัดระหว่างกัน 2564'!D:D,$B262,'ตัดระหว่างกัน 2564'!L:L)</f>
        <v>0</v>
      </c>
      <c r="E262" s="214" t="s">
        <v>108</v>
      </c>
      <c r="F262" s="215">
        <f>SUM(C262)</f>
        <v>0</v>
      </c>
      <c r="G262" s="166"/>
      <c r="H262" s="215">
        <f>SUM(D262)</f>
        <v>0</v>
      </c>
      <c r="I262" s="173"/>
      <c r="U262" s="155" t="str">
        <f t="shared" si="34"/>
        <v xml:space="preserve">  </v>
      </c>
    </row>
    <row r="263" spans="1:21" hidden="1">
      <c r="A263" s="224" t="s">
        <v>111</v>
      </c>
      <c r="B263" s="211" t="s">
        <v>110</v>
      </c>
      <c r="C263" s="212">
        <f>SUMIF('ตัดระหว่างกัน 2565'!D:D,$B263,'ตัดระหว่างกัน 2565'!K:K)-SUMIF('ตัดระหว่างกัน 2565'!D:D,หมายเหตุ!$B263,'ตัดระหว่างกัน 2565'!L:L)</f>
        <v>0</v>
      </c>
      <c r="D263" s="213">
        <f>SUMIF('ตัดระหว่างกัน 2564'!D:D,หมายเหตุ!$B263,'ตัดระหว่างกัน 2564'!K:K)-SUMIF('ตัดระหว่างกัน 2564'!D:D,$B263,'ตัดระหว่างกัน 2564'!L:L)</f>
        <v>0</v>
      </c>
      <c r="E263" s="214" t="s">
        <v>1847</v>
      </c>
      <c r="F263" s="196">
        <f>SUM(C263)</f>
        <v>0</v>
      </c>
      <c r="G263" s="166"/>
      <c r="H263" s="196">
        <f>SUM(D263)</f>
        <v>0</v>
      </c>
      <c r="I263" s="173"/>
      <c r="U263" s="155" t="str">
        <f t="shared" si="34"/>
        <v xml:space="preserve">  </v>
      </c>
    </row>
    <row r="264" spans="1:21" hidden="1">
      <c r="A264" s="224"/>
      <c r="B264" s="211"/>
      <c r="C264" s="212"/>
      <c r="D264" s="213"/>
      <c r="E264" s="209" t="s">
        <v>112</v>
      </c>
      <c r="F264" s="246">
        <f>SUM(F262:F263)</f>
        <v>0</v>
      </c>
      <c r="G264" s="166"/>
      <c r="H264" s="246">
        <f>SUM(H262:H263)</f>
        <v>0</v>
      </c>
      <c r="I264" s="190"/>
      <c r="U264" s="155" t="str">
        <f t="shared" si="34"/>
        <v xml:space="preserve">  </v>
      </c>
    </row>
    <row r="265" spans="1:21">
      <c r="A265" s="210" t="s">
        <v>113</v>
      </c>
      <c r="B265" s="225" t="s">
        <v>114</v>
      </c>
      <c r="C265" s="212">
        <f>SUMIF('ตัดระหว่างกัน 2565'!D:D,$B265,'ตัดระหว่างกัน 2565'!K:K)-SUMIF('ตัดระหว่างกัน 2565'!D:D,หมายเหตุ!$B265,'ตัดระหว่างกัน 2565'!L:L)</f>
        <v>21384103.640000001</v>
      </c>
      <c r="D265" s="213">
        <f>SUMIF('ตัดระหว่างกัน 2564'!D:D,หมายเหตุ!$B265,'ตัดระหว่างกัน 2564'!K:K)-SUMIF('ตัดระหว่างกัน 2564'!D:D,$B265,'ตัดระหว่างกัน 2564'!L:L)</f>
        <v>19912007</v>
      </c>
      <c r="E265" s="214" t="s">
        <v>113</v>
      </c>
      <c r="F265" s="215">
        <f>SUM(C265:C266)</f>
        <v>21384103.640000001</v>
      </c>
      <c r="G265" s="166"/>
      <c r="H265" s="215">
        <f>SUM(D265:D266)</f>
        <v>19912007</v>
      </c>
      <c r="I265" s="173"/>
      <c r="U265" s="155" t="str">
        <f t="shared" si="34"/>
        <v>แสดง</v>
      </c>
    </row>
    <row r="266" spans="1:21" hidden="1">
      <c r="A266" s="224" t="s">
        <v>118</v>
      </c>
      <c r="B266" s="225" t="s">
        <v>119</v>
      </c>
      <c r="C266" s="212">
        <f>SUMIF('ตัดระหว่างกัน 2565'!D:D,$B266,'ตัดระหว่างกัน 2565'!K:K)-SUMIF('ตัดระหว่างกัน 2565'!D:D,หมายเหตุ!$B266,'ตัดระหว่างกัน 2565'!L:L)</f>
        <v>0</v>
      </c>
      <c r="D266" s="213">
        <f>SUMIF('ตัดระหว่างกัน 2564'!D:D,หมายเหตุ!$B266,'ตัดระหว่างกัน 2564'!K:K)-SUMIF('ตัดระหว่างกัน 2564'!D:D,$B266,'ตัดระหว่างกัน 2564'!L:L)</f>
        <v>0</v>
      </c>
      <c r="E266" s="214"/>
      <c r="F266" s="173"/>
      <c r="G266" s="166"/>
      <c r="H266" s="173"/>
      <c r="I266" s="173"/>
      <c r="U266" s="155" t="str">
        <f t="shared" si="34"/>
        <v xml:space="preserve">  </v>
      </c>
    </row>
    <row r="267" spans="1:21">
      <c r="A267" s="210" t="s">
        <v>116</v>
      </c>
      <c r="B267" s="225" t="s">
        <v>115</v>
      </c>
      <c r="C267" s="212">
        <f>SUMIF('ตัดระหว่างกัน 2565'!D:D,$B267,'ตัดระหว่างกัน 2565'!K:K)-SUMIF('ตัดระหว่างกัน 2565'!D:D,หมายเหตุ!$B267,'ตัดระหว่างกัน 2565'!L:L)</f>
        <v>-14669480.359999999</v>
      </c>
      <c r="D267" s="213">
        <f>SUMIF('ตัดระหว่างกัน 2564'!D:D,หมายเหตุ!$B267,'ตัดระหว่างกัน 2564'!K:K)-SUMIF('ตัดระหว่างกัน 2564'!D:D,$B267,'ตัดระหว่างกัน 2564'!L:L)</f>
        <v>-13078441.17</v>
      </c>
      <c r="E267" s="214" t="s">
        <v>1848</v>
      </c>
      <c r="F267" s="196">
        <f>SUM(C267:C268)</f>
        <v>-14669480.359999999</v>
      </c>
      <c r="G267" s="166"/>
      <c r="H267" s="196">
        <f>SUM(D267:D268)</f>
        <v>-13078441.17</v>
      </c>
      <c r="I267" s="173"/>
      <c r="U267" s="155" t="str">
        <f t="shared" si="34"/>
        <v>แสดง</v>
      </c>
    </row>
    <row r="268" spans="1:21" hidden="1">
      <c r="A268" s="224" t="s">
        <v>121</v>
      </c>
      <c r="B268" s="225" t="s">
        <v>120</v>
      </c>
      <c r="C268" s="212">
        <f>SUMIF('ตัดระหว่างกัน 2565'!D:D,$B268,'ตัดระหว่างกัน 2565'!K:K)-SUMIF('ตัดระหว่างกัน 2565'!D:D,หมายเหตุ!$B268,'ตัดระหว่างกัน 2565'!L:L)</f>
        <v>0</v>
      </c>
      <c r="D268" s="213">
        <f>SUMIF('ตัดระหว่างกัน 2564'!D:D,หมายเหตุ!$B268,'ตัดระหว่างกัน 2564'!K:K)-SUMIF('ตัดระหว่างกัน 2564'!D:D,$B268,'ตัดระหว่างกัน 2564'!L:L)</f>
        <v>0</v>
      </c>
      <c r="E268" s="214"/>
      <c r="F268" s="238"/>
      <c r="G268" s="166"/>
      <c r="H268" s="238"/>
      <c r="I268" s="173"/>
      <c r="U268" s="155" t="str">
        <f t="shared" si="34"/>
        <v xml:space="preserve">  </v>
      </c>
    </row>
    <row r="269" spans="1:21">
      <c r="E269" s="209" t="s">
        <v>117</v>
      </c>
      <c r="F269" s="243">
        <f>SUM(F265:F267)</f>
        <v>6714623.2800000012</v>
      </c>
      <c r="G269" s="166"/>
      <c r="H269" s="243">
        <f>SUM(H265:H267)</f>
        <v>6833565.8300000001</v>
      </c>
      <c r="I269" s="190"/>
      <c r="J269" s="217"/>
      <c r="K269" s="217"/>
      <c r="L269" s="214"/>
      <c r="M269" s="214"/>
      <c r="N269" s="214"/>
      <c r="O269" s="214"/>
      <c r="P269" s="214"/>
      <c r="Q269" s="214"/>
      <c r="R269" s="214"/>
      <c r="S269" s="214"/>
      <c r="T269" s="214"/>
      <c r="U269" s="155" t="str">
        <f t="shared" si="34"/>
        <v>แสดง</v>
      </c>
    </row>
    <row r="270" spans="1:21" ht="20.25" thickBot="1">
      <c r="E270" s="209" t="s">
        <v>122</v>
      </c>
      <c r="F270" s="254">
        <f>F255+F258+F261+F264+F269</f>
        <v>63897262.280000001</v>
      </c>
      <c r="G270" s="166"/>
      <c r="H270" s="254">
        <f>H255+H258+H261+H264+H269</f>
        <v>55051245.989999995</v>
      </c>
      <c r="I270" s="190"/>
      <c r="J270" s="226"/>
      <c r="K270" s="226"/>
      <c r="L270" s="253"/>
      <c r="M270" s="253"/>
      <c r="N270" s="253"/>
      <c r="O270" s="253"/>
      <c r="P270" s="253"/>
      <c r="Q270" s="253"/>
      <c r="R270" s="253"/>
      <c r="S270" s="253"/>
      <c r="T270" s="253"/>
      <c r="U270" s="155" t="str">
        <f t="shared" si="34"/>
        <v>แสดง</v>
      </c>
    </row>
    <row r="271" spans="1:21" ht="20.25" thickTop="1">
      <c r="E271" s="253"/>
      <c r="F271" s="173"/>
      <c r="G271" s="166"/>
      <c r="H271" s="173"/>
      <c r="I271" s="173"/>
      <c r="J271" s="173"/>
      <c r="K271" s="173"/>
      <c r="L271" s="173"/>
      <c r="M271" s="173"/>
      <c r="N271" s="173"/>
      <c r="O271" s="173"/>
      <c r="P271" s="173"/>
      <c r="Q271" s="173"/>
      <c r="R271" s="173"/>
      <c r="S271" s="173"/>
      <c r="T271" s="173"/>
      <c r="U271" s="155" t="str">
        <f t="shared" ref="U271:U272" si="35">IF($F$270&lt;&gt;0,"แสดง",IF($H$270&lt;&gt;0,"แสดง","  "))</f>
        <v>แสดง</v>
      </c>
    </row>
    <row r="272" spans="1:21">
      <c r="G272" s="166"/>
      <c r="U272" s="155" t="str">
        <f t="shared" si="35"/>
        <v>แสดง</v>
      </c>
    </row>
    <row r="273" spans="1:21" hidden="1">
      <c r="A273" s="203"/>
      <c r="B273" s="204"/>
      <c r="C273" s="205"/>
      <c r="D273" s="204"/>
      <c r="E273" s="182" t="s">
        <v>1873</v>
      </c>
      <c r="F273" s="179"/>
      <c r="G273" s="166"/>
      <c r="H273" s="179"/>
      <c r="I273" s="208"/>
      <c r="U273" s="155" t="str">
        <f>IF($F$291&lt;&gt;0,"แสดง",IF($H$291&lt;&gt;0,"แสดง","  "))</f>
        <v xml:space="preserve">  </v>
      </c>
    </row>
    <row r="274" spans="1:21" hidden="1">
      <c r="A274" s="223"/>
      <c r="B274" s="204"/>
      <c r="C274" s="205"/>
      <c r="D274" s="204"/>
      <c r="E274" s="209"/>
      <c r="G274" s="166"/>
      <c r="H274" s="178" t="s">
        <v>973</v>
      </c>
      <c r="I274" s="208"/>
      <c r="U274" s="155" t="str">
        <f t="shared" ref="U274:U275" si="36">IF($F$291&lt;&gt;0,"แสดง",IF($H$291&lt;&gt;0,"แสดง","  "))</f>
        <v xml:space="preserve">  </v>
      </c>
    </row>
    <row r="275" spans="1:21" hidden="1">
      <c r="A275" s="223"/>
      <c r="B275" s="204"/>
      <c r="C275" s="205"/>
      <c r="D275" s="204"/>
      <c r="E275" s="209"/>
      <c r="F275" s="178">
        <v>2565</v>
      </c>
      <c r="G275" s="166"/>
      <c r="H275" s="178">
        <v>2564</v>
      </c>
      <c r="I275" s="178"/>
      <c r="U275" s="155" t="str">
        <f t="shared" si="36"/>
        <v xml:space="preserve">  </v>
      </c>
    </row>
    <row r="276" spans="1:21" hidden="1">
      <c r="A276" s="227" t="s">
        <v>124</v>
      </c>
      <c r="B276" s="219" t="s">
        <v>1420</v>
      </c>
      <c r="C276" s="212">
        <f>SUMIF('ตัดระหว่างกัน 2565'!D:D,$B276,'ตัดระหว่างกัน 2565'!K:K)-SUMIF('ตัดระหว่างกัน 2565'!D:D,หมายเหตุ!$B276,'ตัดระหว่างกัน 2565'!L:L)</f>
        <v>0</v>
      </c>
      <c r="D276" s="213">
        <f>SUMIF('ตัดระหว่างกัน 2564'!D:D,หมายเหตุ!$B276,'ตัดระหว่างกัน 2564'!K:K)-SUMIF('ตัดระหว่างกัน 2564'!D:D,$B276,'ตัดระหว่างกัน 2564'!L:L)</f>
        <v>0</v>
      </c>
      <c r="E276" s="158" t="s">
        <v>124</v>
      </c>
      <c r="F276" s="166">
        <f>SUM(C276:C277)</f>
        <v>0</v>
      </c>
      <c r="G276" s="166"/>
      <c r="H276" s="166">
        <f>SUM(D276:D277)</f>
        <v>0</v>
      </c>
      <c r="I276" s="159"/>
      <c r="U276" s="155" t="str">
        <f t="shared" si="34"/>
        <v xml:space="preserve">  </v>
      </c>
    </row>
    <row r="277" spans="1:21" hidden="1">
      <c r="A277" s="227" t="s">
        <v>1422</v>
      </c>
      <c r="B277" s="219" t="s">
        <v>1421</v>
      </c>
      <c r="C277" s="212">
        <f>SUMIF('ตัดระหว่างกัน 2565'!D:D,$B277,'ตัดระหว่างกัน 2565'!K:K)-SUMIF('ตัดระหว่างกัน 2565'!D:D,หมายเหตุ!$B277,'ตัดระหว่างกัน 2565'!L:L)</f>
        <v>0</v>
      </c>
      <c r="D277" s="213">
        <f>SUMIF('ตัดระหว่างกัน 2564'!D:D,หมายเหตุ!$B277,'ตัดระหว่างกัน 2564'!K:K)-SUMIF('ตัดระหว่างกัน 2564'!D:D,$B277,'ตัดระหว่างกัน 2564'!L:L)</f>
        <v>0</v>
      </c>
      <c r="E277" s="158"/>
      <c r="F277" s="159"/>
      <c r="G277" s="166"/>
      <c r="H277" s="159"/>
      <c r="I277" s="159"/>
      <c r="U277" s="155" t="str">
        <f t="shared" si="34"/>
        <v xml:space="preserve">  </v>
      </c>
    </row>
    <row r="278" spans="1:21" hidden="1">
      <c r="A278" s="227" t="s">
        <v>1424</v>
      </c>
      <c r="B278" s="219" t="s">
        <v>1423</v>
      </c>
      <c r="C278" s="212">
        <f>SUMIF('ตัดระหว่างกัน 2565'!D:D,$B278,'ตัดระหว่างกัน 2565'!K:K)-SUMIF('ตัดระหว่างกัน 2565'!D:D,หมายเหตุ!$B278,'ตัดระหว่างกัน 2565'!L:L)</f>
        <v>0</v>
      </c>
      <c r="D278" s="213">
        <f>SUMIF('ตัดระหว่างกัน 2564'!D:D,หมายเหตุ!$B278,'ตัดระหว่างกัน 2564'!K:K)-SUMIF('ตัดระหว่างกัน 2564'!D:D,$B278,'ตัดระหว่างกัน 2564'!L:L)</f>
        <v>0</v>
      </c>
      <c r="E278" s="185" t="s">
        <v>1849</v>
      </c>
      <c r="F278" s="196">
        <f>SUM(C278)</f>
        <v>0</v>
      </c>
      <c r="G278" s="166"/>
      <c r="H278" s="196">
        <f>SUM(D278)</f>
        <v>0</v>
      </c>
      <c r="I278" s="159"/>
      <c r="U278" s="155" t="str">
        <f t="shared" si="34"/>
        <v xml:space="preserve">  </v>
      </c>
    </row>
    <row r="279" spans="1:21" hidden="1">
      <c r="A279" s="224"/>
      <c r="B279" s="211"/>
      <c r="C279" s="212"/>
      <c r="D279" s="213"/>
      <c r="E279" s="209" t="s">
        <v>966</v>
      </c>
      <c r="F279" s="246">
        <f>SUM(F276:F278)</f>
        <v>0</v>
      </c>
      <c r="G279" s="166"/>
      <c r="H279" s="246">
        <f>SUM(H276:H278)</f>
        <v>0</v>
      </c>
      <c r="I279" s="190"/>
      <c r="U279" s="155" t="str">
        <f t="shared" si="34"/>
        <v xml:space="preserve">  </v>
      </c>
    </row>
    <row r="280" spans="1:21" hidden="1">
      <c r="A280" s="227" t="s">
        <v>1426</v>
      </c>
      <c r="B280" s="219" t="s">
        <v>1425</v>
      </c>
      <c r="C280" s="212">
        <f>SUMIF('ตัดระหว่างกัน 2565'!D:D,$B280,'ตัดระหว่างกัน 2565'!K:K)-SUMIF('ตัดระหว่างกัน 2565'!D:D,หมายเหตุ!$B280,'ตัดระหว่างกัน 2565'!L:L)</f>
        <v>0</v>
      </c>
      <c r="D280" s="213">
        <f>SUMIF('ตัดระหว่างกัน 2564'!D:D,หมายเหตุ!$B280,'ตัดระหว่างกัน 2564'!K:K)-SUMIF('ตัดระหว่างกัน 2564'!D:D,$B280,'ตัดระหว่างกัน 2564'!L:L)</f>
        <v>0</v>
      </c>
      <c r="E280" s="158" t="s">
        <v>123</v>
      </c>
      <c r="F280" s="166">
        <f>SUM(C280:C282)</f>
        <v>0</v>
      </c>
      <c r="G280" s="166"/>
      <c r="H280" s="166">
        <f>SUM(D280:D282)</f>
        <v>0</v>
      </c>
      <c r="I280" s="159"/>
      <c r="U280" s="155" t="str">
        <f t="shared" si="34"/>
        <v xml:space="preserve">  </v>
      </c>
    </row>
    <row r="281" spans="1:21" hidden="1">
      <c r="A281" s="227" t="s">
        <v>1428</v>
      </c>
      <c r="B281" s="219" t="s">
        <v>1427</v>
      </c>
      <c r="C281" s="212">
        <f>SUMIF('ตัดระหว่างกัน 2565'!D:D,$B281,'ตัดระหว่างกัน 2565'!K:K)-SUMIF('ตัดระหว่างกัน 2565'!D:D,หมายเหตุ!$B281,'ตัดระหว่างกัน 2565'!L:L)</f>
        <v>0</v>
      </c>
      <c r="D281" s="213">
        <f>SUMIF('ตัดระหว่างกัน 2564'!D:D,หมายเหตุ!$B281,'ตัดระหว่างกัน 2564'!K:K)-SUMIF('ตัดระหว่างกัน 2564'!D:D,$B281,'ตัดระหว่างกัน 2564'!L:L)</f>
        <v>0</v>
      </c>
      <c r="E281" s="158"/>
      <c r="F281" s="159"/>
      <c r="G281" s="166"/>
      <c r="H281" s="159"/>
      <c r="I281" s="159"/>
      <c r="U281" s="155" t="str">
        <f t="shared" si="34"/>
        <v xml:space="preserve">  </v>
      </c>
    </row>
    <row r="282" spans="1:21" hidden="1">
      <c r="A282" s="227" t="s">
        <v>1430</v>
      </c>
      <c r="B282" s="219" t="s">
        <v>1429</v>
      </c>
      <c r="C282" s="212">
        <f>SUMIF('ตัดระหว่างกัน 2565'!D:D,$B282,'ตัดระหว่างกัน 2565'!K:K)-SUMIF('ตัดระหว่างกัน 2565'!D:D,หมายเหตุ!$B282,'ตัดระหว่างกัน 2565'!L:L)</f>
        <v>0</v>
      </c>
      <c r="D282" s="213">
        <f>SUMIF('ตัดระหว่างกัน 2564'!D:D,หมายเหตุ!$B282,'ตัดระหว่างกัน 2564'!K:K)-SUMIF('ตัดระหว่างกัน 2564'!D:D,$B282,'ตัดระหว่างกัน 2564'!L:L)</f>
        <v>0</v>
      </c>
      <c r="E282" s="158"/>
      <c r="F282" s="159"/>
      <c r="G282" s="166"/>
      <c r="H282" s="159"/>
      <c r="I282" s="159"/>
      <c r="U282" s="155" t="str">
        <f t="shared" si="34"/>
        <v xml:space="preserve">  </v>
      </c>
    </row>
    <row r="283" spans="1:21" hidden="1">
      <c r="A283" s="227" t="s">
        <v>1432</v>
      </c>
      <c r="B283" s="219" t="s">
        <v>1431</v>
      </c>
      <c r="C283" s="212">
        <f>SUMIF('ตัดระหว่างกัน 2565'!D:D,$B283,'ตัดระหว่างกัน 2565'!K:K)-SUMIF('ตัดระหว่างกัน 2565'!D:D,หมายเหตุ!$B283,'ตัดระหว่างกัน 2565'!L:L)</f>
        <v>0</v>
      </c>
      <c r="D283" s="213">
        <f>SUMIF('ตัดระหว่างกัน 2564'!D:D,หมายเหตุ!$B283,'ตัดระหว่างกัน 2564'!K:K)-SUMIF('ตัดระหว่างกัน 2564'!D:D,$B283,'ตัดระหว่างกัน 2564'!L:L)</f>
        <v>0</v>
      </c>
      <c r="E283" s="185" t="s">
        <v>1850</v>
      </c>
      <c r="F283" s="196">
        <f>SUM(C283:C284)</f>
        <v>0</v>
      </c>
      <c r="G283" s="166"/>
      <c r="H283" s="196">
        <f>SUM(D283:D284)</f>
        <v>0</v>
      </c>
      <c r="I283" s="159"/>
      <c r="U283" s="155" t="str">
        <f t="shared" si="34"/>
        <v xml:space="preserve">  </v>
      </c>
    </row>
    <row r="284" spans="1:21" hidden="1">
      <c r="A284" s="227" t="s">
        <v>1434</v>
      </c>
      <c r="B284" s="219" t="s">
        <v>1433</v>
      </c>
      <c r="C284" s="212">
        <f>SUMIF('ตัดระหว่างกัน 2565'!D:D,$B284,'ตัดระหว่างกัน 2565'!K:K)-SUMIF('ตัดระหว่างกัน 2565'!D:D,หมายเหตุ!$B284,'ตัดระหว่างกัน 2565'!L:L)</f>
        <v>0</v>
      </c>
      <c r="D284" s="213">
        <f>SUMIF('ตัดระหว่างกัน 2564'!D:D,หมายเหตุ!$B284,'ตัดระหว่างกัน 2564'!K:K)-SUMIF('ตัดระหว่างกัน 2564'!D:D,$B284,'ตัดระหว่างกัน 2564'!L:L)</f>
        <v>0</v>
      </c>
      <c r="E284" s="185"/>
      <c r="F284" s="259"/>
      <c r="G284" s="166"/>
      <c r="H284" s="259"/>
      <c r="U284" s="155" t="str">
        <f t="shared" si="34"/>
        <v xml:space="preserve">  </v>
      </c>
    </row>
    <row r="285" spans="1:21" hidden="1">
      <c r="A285" s="224"/>
      <c r="B285" s="211"/>
      <c r="C285" s="212"/>
      <c r="D285" s="213"/>
      <c r="E285" s="209" t="s">
        <v>125</v>
      </c>
      <c r="F285" s="243">
        <f>SUM(F280:F283)</f>
        <v>0</v>
      </c>
      <c r="G285" s="166"/>
      <c r="H285" s="243">
        <f>SUM(H280:H283)</f>
        <v>0</v>
      </c>
      <c r="I285" s="190"/>
      <c r="U285" s="155" t="str">
        <f t="shared" si="34"/>
        <v xml:space="preserve">  </v>
      </c>
    </row>
    <row r="286" spans="1:21" hidden="1">
      <c r="A286" s="227" t="s">
        <v>1436</v>
      </c>
      <c r="B286" s="219" t="s">
        <v>1435</v>
      </c>
      <c r="C286" s="212">
        <f>SUMIF('ตัดระหว่างกัน 2565'!D:D,$B286,'ตัดระหว่างกัน 2565'!K:K)-SUMIF('ตัดระหว่างกัน 2565'!D:D,หมายเหตุ!$B286,'ตัดระหว่างกัน 2565'!L:L)</f>
        <v>0</v>
      </c>
      <c r="D286" s="213">
        <f>SUMIF('ตัดระหว่างกัน 2564'!D:D,หมายเหตุ!$B286,'ตัดระหว่างกัน 2564'!K:K)-SUMIF('ตัดระหว่างกัน 2564'!D:D,$B286,'ตัดระหว่างกัน 2564'!L:L)</f>
        <v>0</v>
      </c>
      <c r="E286" s="158" t="s">
        <v>126</v>
      </c>
      <c r="F286" s="166">
        <f>SUM(C286:C287)</f>
        <v>0</v>
      </c>
      <c r="G286" s="166"/>
      <c r="H286" s="166">
        <f>SUM(D286:D287)</f>
        <v>0</v>
      </c>
      <c r="I286" s="159"/>
      <c r="U286" s="155" t="str">
        <f t="shared" si="34"/>
        <v xml:space="preserve">  </v>
      </c>
    </row>
    <row r="287" spans="1:21" hidden="1">
      <c r="A287" s="227" t="s">
        <v>1438</v>
      </c>
      <c r="B287" s="219" t="s">
        <v>1437</v>
      </c>
      <c r="C287" s="212">
        <f>SUMIF('ตัดระหว่างกัน 2565'!D:D,$B287,'ตัดระหว่างกัน 2565'!K:K)-SUMIF('ตัดระหว่างกัน 2565'!D:D,หมายเหตุ!$B287,'ตัดระหว่างกัน 2565'!L:L)</f>
        <v>0</v>
      </c>
      <c r="D287" s="213">
        <f>SUMIF('ตัดระหว่างกัน 2564'!D:D,หมายเหตุ!$B287,'ตัดระหว่างกัน 2564'!K:K)-SUMIF('ตัดระหว่างกัน 2564'!D:D,$B287,'ตัดระหว่างกัน 2564'!L:L)</f>
        <v>0</v>
      </c>
      <c r="E287" s="158"/>
      <c r="F287" s="159"/>
      <c r="G287" s="166"/>
      <c r="H287" s="159"/>
      <c r="I287" s="159"/>
      <c r="U287" s="155" t="str">
        <f t="shared" si="34"/>
        <v xml:space="preserve">  </v>
      </c>
    </row>
    <row r="288" spans="1:21" hidden="1">
      <c r="A288" s="227" t="s">
        <v>1440</v>
      </c>
      <c r="B288" s="219" t="s">
        <v>1439</v>
      </c>
      <c r="C288" s="212">
        <f>SUMIF('ตัดระหว่างกัน 2565'!D:D,$B288,'ตัดระหว่างกัน 2565'!K:K)-SUMIF('ตัดระหว่างกัน 2565'!D:D,หมายเหตุ!$B288,'ตัดระหว่างกัน 2565'!L:L)</f>
        <v>0</v>
      </c>
      <c r="D288" s="213">
        <f>SUMIF('ตัดระหว่างกัน 2564'!D:D,หมายเหตุ!$B288,'ตัดระหว่างกัน 2564'!K:K)-SUMIF('ตัดระหว่างกัน 2564'!D:D,$B288,'ตัดระหว่างกัน 2564'!L:L)</f>
        <v>0</v>
      </c>
      <c r="E288" s="158" t="s">
        <v>1851</v>
      </c>
      <c r="F288" s="196">
        <f>SUM(C288:C289)</f>
        <v>0</v>
      </c>
      <c r="G288" s="166"/>
      <c r="H288" s="196">
        <f>SUM(D288:D289)</f>
        <v>0</v>
      </c>
      <c r="I288" s="159"/>
      <c r="U288" s="155" t="str">
        <f t="shared" si="34"/>
        <v xml:space="preserve">  </v>
      </c>
    </row>
    <row r="289" spans="1:21" hidden="1">
      <c r="A289" s="227" t="s">
        <v>1442</v>
      </c>
      <c r="B289" s="219" t="s">
        <v>1441</v>
      </c>
      <c r="C289" s="212">
        <f>SUMIF('ตัดระหว่างกัน 2565'!D:D,$B289,'ตัดระหว่างกัน 2565'!K:K)-SUMIF('ตัดระหว่างกัน 2565'!D:D,หมายเหตุ!$B289,'ตัดระหว่างกัน 2565'!L:L)</f>
        <v>0</v>
      </c>
      <c r="D289" s="213">
        <f>SUMIF('ตัดระหว่างกัน 2564'!D:D,หมายเหตุ!$B289,'ตัดระหว่างกัน 2564'!K:K)-SUMIF('ตัดระหว่างกัน 2564'!D:D,$B289,'ตัดระหว่างกัน 2564'!L:L)</f>
        <v>0</v>
      </c>
      <c r="E289" s="158"/>
      <c r="F289" s="260"/>
      <c r="G289" s="166"/>
      <c r="H289" s="260"/>
      <c r="I289" s="159"/>
      <c r="U289" s="155" t="str">
        <f t="shared" si="34"/>
        <v xml:space="preserve">  </v>
      </c>
    </row>
    <row r="290" spans="1:21" hidden="1">
      <c r="A290" s="224"/>
      <c r="B290" s="211"/>
      <c r="C290" s="229"/>
      <c r="D290" s="211"/>
      <c r="E290" s="209" t="s">
        <v>1003</v>
      </c>
      <c r="F290" s="243">
        <f>SUM(F286:F288)</f>
        <v>0</v>
      </c>
      <c r="G290" s="166"/>
      <c r="H290" s="243">
        <f>SUM(H286:H288)</f>
        <v>0</v>
      </c>
      <c r="I290" s="190"/>
      <c r="U290" s="155" t="str">
        <f t="shared" si="34"/>
        <v xml:space="preserve">  </v>
      </c>
    </row>
    <row r="291" spans="1:21" ht="20.25" hidden="1" thickBot="1">
      <c r="E291" s="209" t="s">
        <v>127</v>
      </c>
      <c r="F291" s="231">
        <f>F279+F285+F290</f>
        <v>0</v>
      </c>
      <c r="G291" s="166"/>
      <c r="H291" s="231">
        <f>H279+H285+H290</f>
        <v>0</v>
      </c>
      <c r="I291" s="190"/>
      <c r="J291" s="217"/>
      <c r="K291" s="217"/>
      <c r="L291" s="214"/>
      <c r="M291" s="214"/>
      <c r="N291" s="214"/>
      <c r="O291" s="214"/>
      <c r="P291" s="214"/>
      <c r="Q291" s="214"/>
      <c r="R291" s="214"/>
      <c r="S291" s="214"/>
      <c r="T291" s="214"/>
      <c r="U291" s="155" t="str">
        <f t="shared" si="34"/>
        <v xml:space="preserve">  </v>
      </c>
    </row>
    <row r="292" spans="1:21" hidden="1">
      <c r="E292" s="214"/>
      <c r="F292" s="173"/>
      <c r="G292" s="166"/>
      <c r="H292" s="173"/>
      <c r="I292" s="173"/>
      <c r="J292" s="226"/>
      <c r="K292" s="226"/>
      <c r="L292" s="253"/>
      <c r="M292" s="253"/>
      <c r="N292" s="253"/>
      <c r="O292" s="253"/>
      <c r="P292" s="253"/>
      <c r="Q292" s="253"/>
      <c r="R292" s="253"/>
      <c r="S292" s="253"/>
      <c r="T292" s="253"/>
      <c r="U292" s="155" t="str">
        <f t="shared" ref="U292:U293" si="37">IF($F$291&lt;&gt;0,"แสดง",IF($H$291&lt;&gt;0,"แสดง","  "))</f>
        <v xml:space="preserve">  </v>
      </c>
    </row>
    <row r="293" spans="1:21" hidden="1">
      <c r="E293" s="214"/>
      <c r="F293" s="173"/>
      <c r="G293" s="166"/>
      <c r="H293" s="173"/>
      <c r="I293" s="173"/>
      <c r="J293" s="226"/>
      <c r="K293" s="226"/>
      <c r="L293" s="253"/>
      <c r="M293" s="253"/>
      <c r="N293" s="253"/>
      <c r="O293" s="253"/>
      <c r="P293" s="253"/>
      <c r="Q293" s="253"/>
      <c r="R293" s="253"/>
      <c r="S293" s="253"/>
      <c r="T293" s="253"/>
      <c r="U293" s="155" t="str">
        <f t="shared" si="37"/>
        <v xml:space="preserve">  </v>
      </c>
    </row>
    <row r="294" spans="1:21" hidden="1">
      <c r="A294" s="203"/>
      <c r="B294" s="204"/>
      <c r="C294" s="205"/>
      <c r="D294" s="204"/>
      <c r="E294" s="182" t="s">
        <v>1874</v>
      </c>
      <c r="F294" s="179"/>
      <c r="G294" s="166"/>
      <c r="H294" s="179"/>
      <c r="I294" s="208"/>
      <c r="U294" s="155" t="str">
        <f>IF($F$300&lt;&gt;0,"แสดง",IF($H$300&lt;&gt;0,"แสดง","  "))</f>
        <v xml:space="preserve">  </v>
      </c>
    </row>
    <row r="295" spans="1:21" hidden="1">
      <c r="A295" s="223"/>
      <c r="B295" s="204"/>
      <c r="C295" s="205"/>
      <c r="D295" s="204"/>
      <c r="E295" s="209"/>
      <c r="G295" s="166"/>
      <c r="H295" s="178" t="s">
        <v>973</v>
      </c>
      <c r="I295" s="208"/>
      <c r="U295" s="155" t="str">
        <f t="shared" ref="U295:U298" si="38">IF($F$300&lt;&gt;0,"แสดง",IF($H$300&lt;&gt;0,"แสดง","  "))</f>
        <v xml:space="preserve">  </v>
      </c>
    </row>
    <row r="296" spans="1:21" hidden="1">
      <c r="A296" s="223"/>
      <c r="B296" s="204"/>
      <c r="C296" s="205"/>
      <c r="D296" s="204"/>
      <c r="E296" s="209"/>
      <c r="F296" s="178">
        <v>2565</v>
      </c>
      <c r="G296" s="166"/>
      <c r="H296" s="178">
        <v>2564</v>
      </c>
      <c r="I296" s="178"/>
      <c r="U296" s="155" t="str">
        <f>IF($F$300&lt;&gt;0,"แสดง",IF($H$300&lt;&gt;0,"แสดง","  "))</f>
        <v xml:space="preserve">  </v>
      </c>
    </row>
    <row r="297" spans="1:21" hidden="1">
      <c r="A297" s="218" t="s">
        <v>734</v>
      </c>
      <c r="B297" s="219" t="s">
        <v>1793</v>
      </c>
      <c r="C297" s="212">
        <f>SUMIF('ตัดระหว่างกัน 2565'!D:D,$B297,'ตัดระหว่างกัน 2565'!K:K)-SUMIF('ตัดระหว่างกัน 2565'!D:D,หมายเหตุ!$B297,'ตัดระหว่างกัน 2565'!L:L)</f>
        <v>0</v>
      </c>
      <c r="D297" s="213">
        <f>SUMIF('ตัดระหว่างกัน 2564'!D:D,หมายเหตุ!$B297,'ตัดระหว่างกัน 2564'!K:K)-SUMIF('ตัดระหว่างกัน 2564'!D:D,$B297,'ตัดระหว่างกัน 2564'!L:L)</f>
        <v>0</v>
      </c>
      <c r="E297" s="158" t="s">
        <v>1029</v>
      </c>
      <c r="F297" s="261"/>
      <c r="G297" s="262"/>
      <c r="H297" s="261"/>
      <c r="I297" s="159"/>
      <c r="U297" s="155" t="str">
        <f t="shared" si="38"/>
        <v xml:space="preserve">  </v>
      </c>
    </row>
    <row r="298" spans="1:21" hidden="1">
      <c r="A298" s="218"/>
      <c r="B298" s="219"/>
      <c r="C298" s="242"/>
      <c r="D298" s="219"/>
      <c r="E298" s="185" t="s">
        <v>1030</v>
      </c>
      <c r="F298" s="160"/>
      <c r="G298" s="262"/>
      <c r="H298" s="160"/>
      <c r="I298" s="159"/>
      <c r="U298" s="155" t="str">
        <f t="shared" si="38"/>
        <v xml:space="preserve">  </v>
      </c>
    </row>
    <row r="299" spans="1:21" hidden="1">
      <c r="A299" s="227" t="s">
        <v>967</v>
      </c>
      <c r="B299" s="219" t="s">
        <v>128</v>
      </c>
      <c r="C299" s="212">
        <f>SUMIF('ตัดระหว่างกัน 2565'!D:D,$B299,'ตัดระหว่างกัน 2565'!K:K)-SUMIF('ตัดระหว่างกัน 2565'!D:D,หมายเหตุ!$B299,'ตัดระหว่างกัน 2565'!L:L)</f>
        <v>0</v>
      </c>
      <c r="D299" s="213">
        <f>SUMIF('ตัดระหว่างกัน 2564'!D:D,หมายเหตุ!$B299,'ตัดระหว่างกัน 2564'!K:K)-SUMIF('ตัดระหว่างกัน 2564'!D:D,$B299,'ตัดระหว่างกัน 2564'!L:L)</f>
        <v>0</v>
      </c>
      <c r="E299" s="158" t="s">
        <v>1852</v>
      </c>
      <c r="F299" s="196">
        <f>SUM(C299)</f>
        <v>0</v>
      </c>
      <c r="G299" s="166"/>
      <c r="H299" s="196">
        <f>SUM(D299)</f>
        <v>0</v>
      </c>
      <c r="I299" s="159"/>
      <c r="U299" s="155" t="str">
        <f t="shared" si="34"/>
        <v xml:space="preserve">  </v>
      </c>
    </row>
    <row r="300" spans="1:21" ht="20.25" hidden="1" thickBot="1">
      <c r="A300" s="218"/>
      <c r="B300" s="219"/>
      <c r="C300" s="242"/>
      <c r="D300" s="219"/>
      <c r="E300" s="209" t="s">
        <v>129</v>
      </c>
      <c r="F300" s="231">
        <f>SUM(F297:F299)</f>
        <v>0</v>
      </c>
      <c r="G300" s="166"/>
      <c r="H300" s="231">
        <f>SUM(H297:H299)</f>
        <v>0</v>
      </c>
      <c r="I300" s="190"/>
      <c r="U300" s="155" t="str">
        <f t="shared" si="34"/>
        <v xml:space="preserve">  </v>
      </c>
    </row>
    <row r="301" spans="1:21" hidden="1">
      <c r="E301" s="214"/>
      <c r="F301" s="173"/>
      <c r="G301" s="166"/>
      <c r="H301" s="173"/>
      <c r="I301" s="173"/>
      <c r="J301" s="226"/>
      <c r="K301" s="226"/>
      <c r="L301" s="214"/>
      <c r="M301" s="214"/>
      <c r="N301" s="214"/>
      <c r="O301" s="214"/>
      <c r="P301" s="214"/>
      <c r="Q301" s="214"/>
      <c r="R301" s="214"/>
      <c r="S301" s="214"/>
      <c r="T301" s="214"/>
      <c r="U301" s="155" t="str">
        <f t="shared" ref="U301:U302" si="39">IF($F$300&lt;&gt;0,"แสดง",IF($H$300&lt;&gt;0,"แสดง","  "))</f>
        <v xml:space="preserve">  </v>
      </c>
    </row>
    <row r="302" spans="1:21" hidden="1">
      <c r="G302" s="166"/>
      <c r="U302" s="155" t="str">
        <f t="shared" si="39"/>
        <v xml:space="preserve">  </v>
      </c>
    </row>
    <row r="303" spans="1:21" hidden="1">
      <c r="A303" s="203"/>
      <c r="B303" s="204"/>
      <c r="C303" s="205"/>
      <c r="D303" s="204"/>
      <c r="E303" s="182" t="s">
        <v>1875</v>
      </c>
      <c r="F303" s="179"/>
      <c r="G303" s="166"/>
      <c r="H303" s="179"/>
      <c r="I303" s="208"/>
      <c r="U303" s="155" t="str">
        <f>IF($F$313&lt;&gt;0,"แสดง",IF($H$313&lt;&gt;0,"แสดง","  "))</f>
        <v xml:space="preserve">  </v>
      </c>
    </row>
    <row r="304" spans="1:21" hidden="1">
      <c r="A304" s="223"/>
      <c r="B304" s="204"/>
      <c r="C304" s="205"/>
      <c r="D304" s="204"/>
      <c r="E304" s="209"/>
      <c r="G304" s="166"/>
      <c r="H304" s="178" t="s">
        <v>973</v>
      </c>
      <c r="I304" s="208"/>
      <c r="U304" s="155" t="str">
        <f>IF($F$313&lt;&gt;0,"แสดง",IF($H$313&lt;&gt;0,"แสดง","  "))</f>
        <v xml:space="preserve">  </v>
      </c>
    </row>
    <row r="305" spans="1:21">
      <c r="A305" s="223"/>
      <c r="B305" s="204"/>
      <c r="C305" s="205"/>
      <c r="D305" s="204"/>
      <c r="E305" s="209"/>
      <c r="F305" s="178">
        <v>2565</v>
      </c>
      <c r="G305" s="166"/>
      <c r="H305" s="178">
        <v>2564</v>
      </c>
      <c r="I305" s="178"/>
      <c r="U305" s="155" t="str">
        <f t="shared" si="34"/>
        <v>แสดง</v>
      </c>
    </row>
    <row r="306" spans="1:21" hidden="1">
      <c r="A306" s="224" t="s">
        <v>72</v>
      </c>
      <c r="B306" s="211" t="s">
        <v>73</v>
      </c>
      <c r="C306" s="212">
        <f>SUMIF('ตัดระหว่างกัน 2565'!D:D,$B306,'ตัดระหว่างกัน 2565'!K:K)-SUMIF('ตัดระหว่างกัน 2565'!D:D,หมายเหตุ!$B306,'ตัดระหว่างกัน 2565'!L:L)</f>
        <v>0</v>
      </c>
      <c r="D306" s="213">
        <f>SUMIF('ตัดระหว่างกัน 2564'!D:D,หมายเหตุ!$B306,'ตัดระหว่างกัน 2564'!K:K)-SUMIF('ตัดระหว่างกัน 2564'!D:D,$B306,'ตัดระหว่างกัน 2564'!L:L)</f>
        <v>0</v>
      </c>
      <c r="E306" s="214" t="s">
        <v>72</v>
      </c>
      <c r="F306" s="215">
        <f>SUM(C306)</f>
        <v>0</v>
      </c>
      <c r="G306" s="166"/>
      <c r="H306" s="215">
        <f t="shared" ref="H306:H312" si="40">SUM(D306)</f>
        <v>0</v>
      </c>
      <c r="I306" s="173"/>
      <c r="U306" s="155" t="str">
        <f t="shared" si="34"/>
        <v xml:space="preserve">  </v>
      </c>
    </row>
    <row r="307" spans="1:21" hidden="1">
      <c r="A307" s="210" t="s">
        <v>75</v>
      </c>
      <c r="B307" s="211" t="s">
        <v>74</v>
      </c>
      <c r="C307" s="212">
        <f>SUMIF('ตัดระหว่างกัน 2565'!D:D,$B307,'ตัดระหว่างกัน 2565'!K:K)-SUMIF('ตัดระหว่างกัน 2565'!D:D,หมายเหตุ!$B307,'ตัดระหว่างกัน 2565'!L:L)</f>
        <v>0</v>
      </c>
      <c r="D307" s="213">
        <f>SUMIF('ตัดระหว่างกัน 2564'!D:D,หมายเหตุ!$B307,'ตัดระหว่างกัน 2564'!K:K)-SUMIF('ตัดระหว่างกัน 2564'!D:D,$B307,'ตัดระหว่างกัน 2564'!L:L)</f>
        <v>0</v>
      </c>
      <c r="E307" s="214" t="s">
        <v>25</v>
      </c>
      <c r="F307" s="215">
        <f t="shared" ref="F307:F312" si="41">SUM(C307)</f>
        <v>0</v>
      </c>
      <c r="G307" s="166"/>
      <c r="H307" s="215">
        <f t="shared" si="40"/>
        <v>0</v>
      </c>
      <c r="I307" s="173"/>
      <c r="U307" s="155" t="str">
        <f t="shared" si="34"/>
        <v xml:space="preserve">  </v>
      </c>
    </row>
    <row r="308" spans="1:21" hidden="1">
      <c r="A308" s="224" t="s">
        <v>130</v>
      </c>
      <c r="B308" s="211" t="s">
        <v>131</v>
      </c>
      <c r="C308" s="212">
        <f>SUMIF('ตัดระหว่างกัน 2565'!D:D,$B308,'ตัดระหว่างกัน 2565'!K:K)-SUMIF('ตัดระหว่างกัน 2565'!D:D,หมายเหตุ!$B308,'ตัดระหว่างกัน 2565'!L:L)</f>
        <v>0</v>
      </c>
      <c r="D308" s="213">
        <f>SUMIF('ตัดระหว่างกัน 2564'!D:D,หมายเหตุ!$B308,'ตัดระหว่างกัน 2564'!K:K)-SUMIF('ตัดระหว่างกัน 2564'!D:D,$B308,'ตัดระหว่างกัน 2564'!L:L)</f>
        <v>0</v>
      </c>
      <c r="E308" s="214" t="s">
        <v>130</v>
      </c>
      <c r="F308" s="215">
        <f t="shared" si="41"/>
        <v>0</v>
      </c>
      <c r="G308" s="166"/>
      <c r="H308" s="215">
        <f t="shared" si="40"/>
        <v>0</v>
      </c>
      <c r="I308" s="173"/>
      <c r="U308" s="155" t="str">
        <f t="shared" si="34"/>
        <v xml:space="preserve">  </v>
      </c>
    </row>
    <row r="309" spans="1:21" hidden="1">
      <c r="A309" s="224" t="s">
        <v>132</v>
      </c>
      <c r="B309" s="211" t="s">
        <v>133</v>
      </c>
      <c r="C309" s="212">
        <f>SUMIF('ตัดระหว่างกัน 2565'!D:D,$B309,'ตัดระหว่างกัน 2565'!K:K)-SUMIF('ตัดระหว่างกัน 2565'!D:D,หมายเหตุ!$B309,'ตัดระหว่างกัน 2565'!L:L)</f>
        <v>0</v>
      </c>
      <c r="D309" s="213">
        <f>SUMIF('ตัดระหว่างกัน 2564'!D:D,หมายเหตุ!$B309,'ตัดระหว่างกัน 2564'!K:K)-SUMIF('ตัดระหว่างกัน 2564'!D:D,$B309,'ตัดระหว่างกัน 2564'!L:L)</f>
        <v>0</v>
      </c>
      <c r="E309" s="185" t="s">
        <v>132</v>
      </c>
      <c r="F309" s="215">
        <f t="shared" si="41"/>
        <v>0</v>
      </c>
      <c r="G309" s="166"/>
      <c r="H309" s="215">
        <f t="shared" si="40"/>
        <v>0</v>
      </c>
      <c r="I309" s="173"/>
      <c r="U309" s="155" t="str">
        <f t="shared" si="34"/>
        <v xml:space="preserve">  </v>
      </c>
    </row>
    <row r="310" spans="1:21" hidden="1">
      <c r="A310" s="224" t="s">
        <v>134</v>
      </c>
      <c r="B310" s="211" t="s">
        <v>135</v>
      </c>
      <c r="C310" s="212">
        <f>SUMIF('ตัดระหว่างกัน 2565'!D:D,$B310,'ตัดระหว่างกัน 2565'!K:K)-SUMIF('ตัดระหว่างกัน 2565'!D:D,หมายเหตุ!$B310,'ตัดระหว่างกัน 2565'!L:L)</f>
        <v>0</v>
      </c>
      <c r="D310" s="213">
        <f>SUMIF('ตัดระหว่างกัน 2564'!D:D,หมายเหตุ!$B310,'ตัดระหว่างกัน 2564'!K:K)-SUMIF('ตัดระหว่างกัน 2564'!D:D,$B310,'ตัดระหว่างกัน 2564'!L:L)</f>
        <v>0</v>
      </c>
      <c r="E310" s="175" t="s">
        <v>134</v>
      </c>
      <c r="F310" s="215">
        <f t="shared" si="41"/>
        <v>0</v>
      </c>
      <c r="G310" s="166"/>
      <c r="H310" s="215">
        <f t="shared" si="40"/>
        <v>0</v>
      </c>
      <c r="I310" s="173"/>
      <c r="U310" s="155" t="str">
        <f t="shared" si="34"/>
        <v xml:space="preserve">  </v>
      </c>
    </row>
    <row r="311" spans="1:21" hidden="1">
      <c r="A311" s="224" t="s">
        <v>136</v>
      </c>
      <c r="B311" s="211" t="s">
        <v>137</v>
      </c>
      <c r="C311" s="212">
        <f>SUMIF('ตัดระหว่างกัน 2565'!D:D,$B311,'ตัดระหว่างกัน 2565'!K:K)-SUMIF('ตัดระหว่างกัน 2565'!D:D,หมายเหตุ!$B311,'ตัดระหว่างกัน 2565'!L:L)</f>
        <v>0</v>
      </c>
      <c r="D311" s="213">
        <f>SUMIF('ตัดระหว่างกัน 2564'!D:D,หมายเหตุ!$B311,'ตัดระหว่างกัน 2564'!K:K)-SUMIF('ตัดระหว่างกัน 2564'!D:D,$B311,'ตัดระหว่างกัน 2564'!L:L)</f>
        <v>0</v>
      </c>
      <c r="E311" s="175" t="s">
        <v>136</v>
      </c>
      <c r="F311" s="215">
        <f t="shared" si="41"/>
        <v>0</v>
      </c>
      <c r="G311" s="166"/>
      <c r="H311" s="215">
        <f t="shared" si="40"/>
        <v>0</v>
      </c>
      <c r="I311" s="173"/>
      <c r="U311" s="155" t="str">
        <f t="shared" si="34"/>
        <v xml:space="preserve">  </v>
      </c>
    </row>
    <row r="312" spans="1:21" hidden="1">
      <c r="A312" s="210" t="s">
        <v>138</v>
      </c>
      <c r="B312" s="211" t="s">
        <v>139</v>
      </c>
      <c r="C312" s="212">
        <f>SUMIF('ตัดระหว่างกัน 2565'!D:D,$B312,'ตัดระหว่างกัน 2565'!K:K)-SUMIF('ตัดระหว่างกัน 2565'!D:D,หมายเหตุ!$B312,'ตัดระหว่างกัน 2565'!L:L)</f>
        <v>0</v>
      </c>
      <c r="D312" s="213">
        <f>SUMIF('ตัดระหว่างกัน 2564'!D:D,หมายเหตุ!$B312,'ตัดระหว่างกัน 2564'!K:K)-SUMIF('ตัดระหว่างกัน 2564'!D:D,$B312,'ตัดระหว่างกัน 2564'!L:L)</f>
        <v>0</v>
      </c>
      <c r="E312" s="175" t="s">
        <v>138</v>
      </c>
      <c r="F312" s="215">
        <f t="shared" si="41"/>
        <v>0</v>
      </c>
      <c r="G312" s="166"/>
      <c r="H312" s="215">
        <f t="shared" si="40"/>
        <v>0</v>
      </c>
      <c r="I312" s="173"/>
      <c r="U312" s="155" t="str">
        <f t="shared" si="34"/>
        <v xml:space="preserve">  </v>
      </c>
    </row>
    <row r="313" spans="1:21" ht="20.25" hidden="1" thickBot="1">
      <c r="A313" s="224"/>
      <c r="B313" s="211"/>
      <c r="C313" s="229"/>
      <c r="D313" s="211"/>
      <c r="E313" s="209" t="s">
        <v>140</v>
      </c>
      <c r="F313" s="231">
        <f>SUM(F306:F312)</f>
        <v>0</v>
      </c>
      <c r="G313" s="166"/>
      <c r="H313" s="231">
        <f>SUM(H306:H312)</f>
        <v>0</v>
      </c>
      <c r="I313" s="190"/>
      <c r="U313" s="155" t="str">
        <f t="shared" si="34"/>
        <v xml:space="preserve">  </v>
      </c>
    </row>
    <row r="314" spans="1:21" hidden="1">
      <c r="E314" s="214"/>
      <c r="F314" s="173"/>
      <c r="G314" s="166"/>
      <c r="H314" s="173"/>
      <c r="I314" s="173"/>
      <c r="J314" s="217"/>
      <c r="K314" s="217"/>
      <c r="L314" s="214"/>
      <c r="M314" s="214"/>
      <c r="N314" s="214"/>
      <c r="O314" s="214"/>
      <c r="P314" s="214"/>
      <c r="Q314" s="214"/>
      <c r="R314" s="214"/>
      <c r="S314" s="214"/>
      <c r="T314" s="214"/>
      <c r="U314" s="155" t="str">
        <f t="shared" ref="U314:U317" si="42">IF($F$313&lt;&gt;0,"แสดง",IF($H$313&lt;&gt;0,"แสดง","  "))</f>
        <v xml:space="preserve">  </v>
      </c>
    </row>
    <row r="315" spans="1:21" hidden="1">
      <c r="E315" s="263" t="s">
        <v>1183</v>
      </c>
      <c r="F315" s="173"/>
      <c r="G315" s="166"/>
      <c r="H315" s="173"/>
      <c r="I315" s="173"/>
      <c r="J315" s="217"/>
      <c r="K315" s="217"/>
      <c r="L315" s="175"/>
      <c r="M315" s="175"/>
      <c r="N315" s="175"/>
      <c r="O315" s="175"/>
      <c r="P315" s="175"/>
      <c r="Q315" s="175"/>
      <c r="R315" s="175"/>
      <c r="S315" s="175"/>
      <c r="T315" s="175"/>
      <c r="U315" s="155" t="str">
        <f t="shared" si="42"/>
        <v xml:space="preserve">  </v>
      </c>
    </row>
    <row r="316" spans="1:21" hidden="1">
      <c r="F316" s="264"/>
      <c r="G316" s="166"/>
      <c r="H316" s="264"/>
      <c r="I316" s="264"/>
      <c r="J316" s="265"/>
      <c r="K316" s="265"/>
      <c r="L316" s="263"/>
      <c r="M316" s="263"/>
      <c r="N316" s="263"/>
      <c r="O316" s="263"/>
      <c r="P316" s="263"/>
      <c r="Q316" s="263"/>
      <c r="R316" s="263"/>
      <c r="S316" s="263"/>
      <c r="T316" s="263"/>
      <c r="U316" s="155" t="str">
        <f t="shared" si="42"/>
        <v xml:space="preserve">  </v>
      </c>
    </row>
    <row r="317" spans="1:21" hidden="1">
      <c r="E317" s="214"/>
      <c r="F317" s="173"/>
      <c r="G317" s="166"/>
      <c r="H317" s="173"/>
      <c r="I317" s="173"/>
      <c r="J317" s="217"/>
      <c r="K317" s="217"/>
      <c r="L317" s="214"/>
      <c r="M317" s="214"/>
      <c r="N317" s="214"/>
      <c r="O317" s="214"/>
      <c r="P317" s="214"/>
      <c r="Q317" s="214"/>
      <c r="R317" s="214"/>
      <c r="S317" s="214"/>
      <c r="T317" s="214"/>
      <c r="U317" s="155" t="str">
        <f t="shared" si="42"/>
        <v xml:space="preserve">  </v>
      </c>
    </row>
    <row r="318" spans="1:21">
      <c r="A318" s="203"/>
      <c r="B318" s="204"/>
      <c r="C318" s="205"/>
      <c r="D318" s="204"/>
      <c r="E318" s="182" t="s">
        <v>1876</v>
      </c>
      <c r="F318" s="179"/>
      <c r="G318" s="166"/>
      <c r="H318" s="179"/>
      <c r="I318" s="208"/>
      <c r="U318" s="155" t="str">
        <f>IF($F$341&lt;&gt;0,"แสดง",IF($H$341&lt;&gt;0,"แสดง","  "))</f>
        <v>แสดง</v>
      </c>
    </row>
    <row r="319" spans="1:21">
      <c r="A319" s="223"/>
      <c r="B319" s="204"/>
      <c r="C319" s="205"/>
      <c r="D319" s="204"/>
      <c r="E319" s="209"/>
      <c r="G319" s="166"/>
      <c r="H319" s="178" t="s">
        <v>973</v>
      </c>
      <c r="I319" s="208"/>
      <c r="U319" s="155" t="str">
        <f t="shared" ref="U319:U320" si="43">IF($F$341&lt;&gt;0,"แสดง",IF($H$341&lt;&gt;0,"แสดง","  "))</f>
        <v>แสดง</v>
      </c>
    </row>
    <row r="320" spans="1:21">
      <c r="A320" s="223"/>
      <c r="B320" s="204"/>
      <c r="C320" s="205"/>
      <c r="D320" s="204"/>
      <c r="E320" s="209"/>
      <c r="F320" s="178">
        <v>2565</v>
      </c>
      <c r="G320" s="166"/>
      <c r="H320" s="178">
        <v>2564</v>
      </c>
      <c r="I320" s="178"/>
      <c r="U320" s="155" t="str">
        <f t="shared" si="43"/>
        <v>แสดง</v>
      </c>
    </row>
    <row r="321" spans="1:21" hidden="1">
      <c r="A321" s="224" t="s">
        <v>1444</v>
      </c>
      <c r="B321" s="225" t="s">
        <v>1443</v>
      </c>
      <c r="C321" s="212">
        <f>SUMIF('ตัดระหว่างกัน 2565'!D:D,หมายเหตุ!$B321,'ตัดระหว่างกัน 2565'!L:L)-SUMIF('ตัดระหว่างกัน 2565'!D:D,$B321,'ตัดระหว่างกัน 2565'!K:K)</f>
        <v>0</v>
      </c>
      <c r="D321" s="213">
        <f>SUMIF('ตัดระหว่างกัน 2564'!D:D,$B321,'ตัดระหว่างกัน 2564'!L:L)-SUMIF('ตัดระหว่างกัน 2564'!D:D,หมายเหตุ!$B321,'ตัดระหว่างกัน 2564'!K:K)</f>
        <v>0</v>
      </c>
      <c r="E321" s="185" t="s">
        <v>141</v>
      </c>
      <c r="F321" s="166">
        <f>SUM(C321:C322)</f>
        <v>0</v>
      </c>
      <c r="G321" s="166"/>
      <c r="H321" s="166">
        <f>SUM(D321:D322)</f>
        <v>0</v>
      </c>
      <c r="I321" s="159"/>
      <c r="U321" s="155" t="str">
        <f t="shared" ref="U321:U379" si="44">IF(F321&lt;&gt;0,"แสดง",IF(H321&lt;&gt;0,"แสดง","  "))</f>
        <v xml:space="preserve">  </v>
      </c>
    </row>
    <row r="322" spans="1:21" hidden="1">
      <c r="A322" s="224" t="s">
        <v>1446</v>
      </c>
      <c r="B322" s="225" t="s">
        <v>1445</v>
      </c>
      <c r="C322" s="212">
        <f>SUMIF('ตัดระหว่างกัน 2565'!D:D,หมายเหตุ!$B322,'ตัดระหว่างกัน 2565'!L:L)-SUMIF('ตัดระหว่างกัน 2565'!D:D,$B322,'ตัดระหว่างกัน 2565'!K:K)</f>
        <v>0</v>
      </c>
      <c r="D322" s="213">
        <f>SUMIF('ตัดระหว่างกัน 2564'!D:D,$B322,'ตัดระหว่างกัน 2564'!L:L)-SUMIF('ตัดระหว่างกัน 2564'!D:D,หมายเหตุ!$B322,'ตัดระหว่างกัน 2564'!K:K)</f>
        <v>0</v>
      </c>
      <c r="E322" s="185"/>
      <c r="F322" s="159"/>
      <c r="G322" s="166"/>
      <c r="H322" s="159"/>
      <c r="I322" s="159"/>
      <c r="U322" s="155" t="str">
        <f t="shared" si="44"/>
        <v xml:space="preserve">  </v>
      </c>
    </row>
    <row r="323" spans="1:21" hidden="1">
      <c r="A323" s="227" t="s">
        <v>1448</v>
      </c>
      <c r="B323" s="219" t="s">
        <v>1447</v>
      </c>
      <c r="C323" s="212">
        <f>SUMIF('ตัดระหว่างกัน 2565'!D:D,หมายเหตุ!$B323,'ตัดระหว่างกัน 2565'!L:L)-SUMIF('ตัดระหว่างกัน 2565'!D:D,$B323,'ตัดระหว่างกัน 2565'!K:K)</f>
        <v>0</v>
      </c>
      <c r="D323" s="213">
        <f>SUMIF('ตัดระหว่างกัน 2564'!D:D,$B323,'ตัดระหว่างกัน 2564'!L:L)-SUMIF('ตัดระหว่างกัน 2564'!D:D,หมายเหตุ!$B323,'ตัดระหว่างกัน 2564'!K:K)</f>
        <v>0</v>
      </c>
      <c r="E323" s="185" t="s">
        <v>1036</v>
      </c>
      <c r="F323" s="166">
        <f>SUM(C323:C327)</f>
        <v>0</v>
      </c>
      <c r="G323" s="166"/>
      <c r="H323" s="166">
        <f>SUM(D323:D327)</f>
        <v>0</v>
      </c>
      <c r="I323" s="159"/>
      <c r="U323" s="155" t="str">
        <f t="shared" si="44"/>
        <v xml:space="preserve">  </v>
      </c>
    </row>
    <row r="324" spans="1:21" hidden="1">
      <c r="A324" s="227" t="s">
        <v>1450</v>
      </c>
      <c r="B324" s="219" t="s">
        <v>1449</v>
      </c>
      <c r="C324" s="212">
        <f>SUMIF('ตัดระหว่างกัน 2565'!D:D,หมายเหตุ!$B324,'ตัดระหว่างกัน 2565'!L:L)-SUMIF('ตัดระหว่างกัน 2565'!D:D,$B324,'ตัดระหว่างกัน 2565'!K:K)</f>
        <v>0</v>
      </c>
      <c r="D324" s="213">
        <f>SUMIF('ตัดระหว่างกัน 2564'!D:D,$B324,'ตัดระหว่างกัน 2564'!L:L)-SUMIF('ตัดระหว่างกัน 2564'!D:D,หมายเหตุ!$B324,'ตัดระหว่างกัน 2564'!K:K)</f>
        <v>0</v>
      </c>
      <c r="E324" s="185"/>
      <c r="F324" s="159"/>
      <c r="G324" s="166"/>
      <c r="H324" s="159"/>
      <c r="I324" s="159"/>
      <c r="U324" s="155" t="str">
        <f t="shared" si="44"/>
        <v xml:space="preserve">  </v>
      </c>
    </row>
    <row r="325" spans="1:21" hidden="1">
      <c r="A325" s="227" t="s">
        <v>1452</v>
      </c>
      <c r="B325" s="219" t="s">
        <v>1451</v>
      </c>
      <c r="C325" s="212">
        <f>SUMIF('ตัดระหว่างกัน 2565'!D:D,หมายเหตุ!$B325,'ตัดระหว่างกัน 2565'!L:L)-SUMIF('ตัดระหว่างกัน 2565'!D:D,$B325,'ตัดระหว่างกัน 2565'!K:K)</f>
        <v>0</v>
      </c>
      <c r="D325" s="213">
        <f>SUMIF('ตัดระหว่างกัน 2564'!D:D,$B325,'ตัดระหว่างกัน 2564'!L:L)-SUMIF('ตัดระหว่างกัน 2564'!D:D,หมายเหตุ!$B325,'ตัดระหว่างกัน 2564'!K:K)</f>
        <v>0</v>
      </c>
      <c r="E325" s="185"/>
      <c r="F325" s="159"/>
      <c r="G325" s="166"/>
      <c r="H325" s="159"/>
      <c r="I325" s="159"/>
      <c r="U325" s="155" t="str">
        <f t="shared" si="44"/>
        <v xml:space="preserve">  </v>
      </c>
    </row>
    <row r="326" spans="1:21" hidden="1">
      <c r="A326" s="227" t="s">
        <v>1454</v>
      </c>
      <c r="B326" s="219" t="s">
        <v>1453</v>
      </c>
      <c r="C326" s="212">
        <f>SUMIF('ตัดระหว่างกัน 2565'!D:D,หมายเหตุ!$B326,'ตัดระหว่างกัน 2565'!L:L)-SUMIF('ตัดระหว่างกัน 2565'!D:D,$B326,'ตัดระหว่างกัน 2565'!K:K)</f>
        <v>0</v>
      </c>
      <c r="D326" s="213">
        <f>SUMIF('ตัดระหว่างกัน 2564'!D:D,$B326,'ตัดระหว่างกัน 2564'!L:L)-SUMIF('ตัดระหว่างกัน 2564'!D:D,หมายเหตุ!$B326,'ตัดระหว่างกัน 2564'!K:K)</f>
        <v>0</v>
      </c>
      <c r="E326" s="185"/>
      <c r="F326" s="159"/>
      <c r="G326" s="166"/>
      <c r="H326" s="159"/>
      <c r="I326" s="159"/>
      <c r="U326" s="155" t="str">
        <f t="shared" si="44"/>
        <v xml:space="preserve">  </v>
      </c>
    </row>
    <row r="327" spans="1:21" hidden="1">
      <c r="A327" s="227" t="s">
        <v>1456</v>
      </c>
      <c r="B327" s="219" t="s">
        <v>1455</v>
      </c>
      <c r="C327" s="212">
        <f>SUMIF('ตัดระหว่างกัน 2565'!D:D,หมายเหตุ!$B327,'ตัดระหว่างกัน 2565'!L:L)-SUMIF('ตัดระหว่างกัน 2565'!D:D,$B327,'ตัดระหว่างกัน 2565'!K:K)</f>
        <v>0</v>
      </c>
      <c r="D327" s="213">
        <f>SUMIF('ตัดระหว่างกัน 2564'!D:D,$B327,'ตัดระหว่างกัน 2564'!L:L)-SUMIF('ตัดระหว่างกัน 2564'!D:D,หมายเหตุ!$B327,'ตัดระหว่างกัน 2564'!K:K)</f>
        <v>0</v>
      </c>
      <c r="E327" s="185"/>
      <c r="F327" s="159"/>
      <c r="G327" s="166"/>
      <c r="H327" s="159"/>
      <c r="I327" s="159"/>
      <c r="U327" s="155" t="str">
        <f t="shared" si="44"/>
        <v xml:space="preserve">  </v>
      </c>
    </row>
    <row r="328" spans="1:21" hidden="1">
      <c r="A328" s="224" t="s">
        <v>144</v>
      </c>
      <c r="B328" s="211" t="s">
        <v>143</v>
      </c>
      <c r="C328" s="212">
        <f>SUMIF('ตัดระหว่างกัน 2565'!D:D,หมายเหตุ!$B328,'ตัดระหว่างกัน 2565'!L:L)-SUMIF('ตัดระหว่างกัน 2565'!D:D,$B328,'ตัดระหว่างกัน 2565'!K:K)</f>
        <v>0</v>
      </c>
      <c r="D328" s="213">
        <f>SUMIF('ตัดระหว่างกัน 2564'!D:D,$B328,'ตัดระหว่างกัน 2564'!L:L)-SUMIF('ตัดระหว่างกัน 2564'!D:D,หมายเหตุ!$B328,'ตัดระหว่างกัน 2564'!K:K)</f>
        <v>0</v>
      </c>
      <c r="E328" s="185" t="s">
        <v>142</v>
      </c>
      <c r="F328" s="215">
        <f>SUM(C328)</f>
        <v>0</v>
      </c>
      <c r="G328" s="215"/>
      <c r="H328" s="215">
        <f>SUM(D328)</f>
        <v>0</v>
      </c>
      <c r="I328" s="173"/>
      <c r="U328" s="155" t="str">
        <f t="shared" si="44"/>
        <v xml:space="preserve">  </v>
      </c>
    </row>
    <row r="329" spans="1:21" hidden="1">
      <c r="A329" s="210" t="s">
        <v>1458</v>
      </c>
      <c r="B329" s="225" t="s">
        <v>1457</v>
      </c>
      <c r="C329" s="212">
        <f>SUMIF('ตัดระหว่างกัน 2565'!D:D,หมายเหตุ!$B329,'ตัดระหว่างกัน 2565'!L:L)-SUMIF('ตัดระหว่างกัน 2565'!D:D,$B329,'ตัดระหว่างกัน 2565'!K:K)</f>
        <v>0</v>
      </c>
      <c r="D329" s="213">
        <f>SUMIF('ตัดระหว่างกัน 2564'!D:D,$B329,'ตัดระหว่างกัน 2564'!L:L)-SUMIF('ตัดระหว่างกัน 2564'!D:D,หมายเหตุ!$B329,'ตัดระหว่างกัน 2564'!K:K)</f>
        <v>0</v>
      </c>
      <c r="E329" s="185" t="s">
        <v>145</v>
      </c>
      <c r="F329" s="215">
        <f>SUM(C329:C330)</f>
        <v>0</v>
      </c>
      <c r="G329" s="215"/>
      <c r="H329" s="215">
        <f>SUM(D329:D330)</f>
        <v>0</v>
      </c>
      <c r="I329" s="159"/>
      <c r="U329" s="155" t="str">
        <f t="shared" si="44"/>
        <v xml:space="preserve">  </v>
      </c>
    </row>
    <row r="330" spans="1:21" hidden="1">
      <c r="A330" s="210" t="s">
        <v>1460</v>
      </c>
      <c r="B330" s="225" t="s">
        <v>1459</v>
      </c>
      <c r="C330" s="212">
        <f>SUMIF('ตัดระหว่างกัน 2565'!D:D,หมายเหตุ!$B330,'ตัดระหว่างกัน 2565'!L:L)-SUMIF('ตัดระหว่างกัน 2565'!D:D,$B330,'ตัดระหว่างกัน 2565'!K:K)</f>
        <v>0</v>
      </c>
      <c r="D330" s="213">
        <f>SUMIF('ตัดระหว่างกัน 2564'!D:D,$B330,'ตัดระหว่างกัน 2564'!L:L)-SUMIF('ตัดระหว่างกัน 2564'!D:D,หมายเหตุ!$B330,'ตัดระหว่างกัน 2564'!K:K)</f>
        <v>0</v>
      </c>
      <c r="E330" s="185"/>
      <c r="F330" s="159"/>
      <c r="G330" s="159"/>
      <c r="H330" s="159"/>
      <c r="I330" s="159"/>
      <c r="U330" s="155" t="str">
        <f t="shared" si="44"/>
        <v xml:space="preserve">  </v>
      </c>
    </row>
    <row r="331" spans="1:21" hidden="1">
      <c r="A331" s="224" t="s">
        <v>147</v>
      </c>
      <c r="B331" s="211" t="s">
        <v>148</v>
      </c>
      <c r="C331" s="212">
        <f>SUMIF('ตัดระหว่างกัน 2565'!D:D,หมายเหตุ!$B331,'ตัดระหว่างกัน 2565'!L:L)-SUMIF('ตัดระหว่างกัน 2565'!D:D,$B331,'ตัดระหว่างกัน 2565'!K:K)</f>
        <v>0</v>
      </c>
      <c r="D331" s="213">
        <f>SUMIF('ตัดระหว่างกัน 2564'!D:D,$B331,'ตัดระหว่างกัน 2564'!L:L)-SUMIF('ตัดระหว่างกัน 2564'!D:D,หมายเหตุ!$B331,'ตัดระหว่างกัน 2564'!K:K)</f>
        <v>0</v>
      </c>
      <c r="E331" s="185" t="s">
        <v>147</v>
      </c>
      <c r="F331" s="215">
        <f t="shared" ref="F331:F332" si="45">SUM(C331)</f>
        <v>0</v>
      </c>
      <c r="G331" s="215"/>
      <c r="H331" s="215">
        <f>SUM(D331)</f>
        <v>0</v>
      </c>
      <c r="I331" s="173"/>
      <c r="U331" s="155" t="str">
        <f t="shared" si="44"/>
        <v xml:space="preserve">  </v>
      </c>
    </row>
    <row r="332" spans="1:21">
      <c r="A332" s="224" t="s">
        <v>149</v>
      </c>
      <c r="B332" s="211" t="s">
        <v>150</v>
      </c>
      <c r="C332" s="212">
        <f>SUMIF('ตัดระหว่างกัน 2565'!D:D,หมายเหตุ!$B332,'ตัดระหว่างกัน 2565'!L:L)-SUMIF('ตัดระหว่างกัน 2565'!D:D,$B332,'ตัดระหว่างกัน 2565'!K:K)</f>
        <v>135.46</v>
      </c>
      <c r="D332" s="213">
        <f>SUMIF('ตัดระหว่างกัน 2564'!D:D,$B332,'ตัดระหว่างกัน 2564'!L:L)-SUMIF('ตัดระหว่างกัน 2564'!D:D,หมายเหตุ!$B332,'ตัดระหว่างกัน 2564'!K:K)</f>
        <v>125.73</v>
      </c>
      <c r="E332" s="185" t="s">
        <v>149</v>
      </c>
      <c r="F332" s="215">
        <f t="shared" si="45"/>
        <v>135.46</v>
      </c>
      <c r="G332" s="215"/>
      <c r="H332" s="215">
        <f>SUM(D332)</f>
        <v>125.73</v>
      </c>
      <c r="I332" s="173"/>
      <c r="U332" s="155" t="str">
        <f t="shared" si="44"/>
        <v>แสดง</v>
      </c>
    </row>
    <row r="333" spans="1:21">
      <c r="A333" s="227" t="s">
        <v>1462</v>
      </c>
      <c r="B333" s="219" t="s">
        <v>1461</v>
      </c>
      <c r="C333" s="212">
        <f>SUMIF('ตัดระหว่างกัน 2565'!D:D,หมายเหตุ!$B333,'ตัดระหว่างกัน 2565'!L:L)-SUMIF('ตัดระหว่างกัน 2565'!D:D,$B333,'ตัดระหว่างกัน 2565'!K:K)</f>
        <v>7059.83</v>
      </c>
      <c r="D333" s="213">
        <f>SUMIF('ตัดระหว่างกัน 2564'!D:D,$B333,'ตัดระหว่างกัน 2564'!L:L)-SUMIF('ตัดระหว่างกัน 2564'!D:D,หมายเหตุ!$B333,'ตัดระหว่างกัน 2564'!K:K)</f>
        <v>375.12</v>
      </c>
      <c r="E333" s="185" t="s">
        <v>151</v>
      </c>
      <c r="F333" s="215">
        <f>SUM(C333:C336)</f>
        <v>27145.629999999997</v>
      </c>
      <c r="G333" s="215"/>
      <c r="H333" s="215">
        <f>SUM(D333:D336)</f>
        <v>16434.12</v>
      </c>
      <c r="I333" s="159"/>
      <c r="U333" s="155" t="str">
        <f t="shared" si="44"/>
        <v>แสดง</v>
      </c>
    </row>
    <row r="334" spans="1:21" hidden="1">
      <c r="A334" s="227" t="s">
        <v>1464</v>
      </c>
      <c r="B334" s="219" t="s">
        <v>1463</v>
      </c>
      <c r="C334" s="212">
        <f>SUMIF('ตัดระหว่างกัน 2565'!D:D,หมายเหตุ!$B334,'ตัดระหว่างกัน 2565'!L:L)-SUMIF('ตัดระหว่างกัน 2565'!D:D,$B334,'ตัดระหว่างกัน 2565'!K:K)</f>
        <v>2400</v>
      </c>
      <c r="D334" s="213">
        <f>SUMIF('ตัดระหว่างกัน 2564'!D:D,$B334,'ตัดระหว่างกัน 2564'!L:L)-SUMIF('ตัดระหว่างกัน 2564'!D:D,หมายเหตุ!$B334,'ตัดระหว่างกัน 2564'!K:K)</f>
        <v>0</v>
      </c>
      <c r="E334" s="185"/>
      <c r="F334" s="159"/>
      <c r="G334" s="159"/>
      <c r="H334" s="159"/>
      <c r="I334" s="159"/>
      <c r="U334" s="155" t="str">
        <f t="shared" si="44"/>
        <v xml:space="preserve">  </v>
      </c>
    </row>
    <row r="335" spans="1:21" hidden="1">
      <c r="A335" s="227" t="s">
        <v>1466</v>
      </c>
      <c r="B335" s="219" t="s">
        <v>1465</v>
      </c>
      <c r="C335" s="212">
        <f>SUMIF('ตัดระหว่างกัน 2565'!D:D,หมายเหตุ!$B335,'ตัดระหว่างกัน 2565'!L:L)-SUMIF('ตัดระหว่างกัน 2565'!D:D,$B335,'ตัดระหว่างกัน 2565'!K:K)</f>
        <v>90</v>
      </c>
      <c r="D335" s="213">
        <f>SUMIF('ตัดระหว่างกัน 2564'!D:D,$B335,'ตัดระหว่างกัน 2564'!L:L)-SUMIF('ตัดระหว่างกัน 2564'!D:D,หมายเหตุ!$B335,'ตัดระหว่างกัน 2564'!K:K)</f>
        <v>60</v>
      </c>
      <c r="E335" s="185"/>
      <c r="F335" s="159"/>
      <c r="G335" s="159"/>
      <c r="H335" s="159"/>
      <c r="I335" s="159"/>
      <c r="U335" s="155" t="str">
        <f t="shared" si="44"/>
        <v xml:space="preserve">  </v>
      </c>
    </row>
    <row r="336" spans="1:21" hidden="1">
      <c r="A336" s="227" t="s">
        <v>1468</v>
      </c>
      <c r="B336" s="219" t="s">
        <v>1467</v>
      </c>
      <c r="C336" s="212">
        <f>SUMIF('ตัดระหว่างกัน 2565'!D:D,หมายเหตุ!$B336,'ตัดระหว่างกัน 2565'!L:L)-SUMIF('ตัดระหว่างกัน 2565'!D:D,$B336,'ตัดระหว่างกัน 2565'!K:K)</f>
        <v>17595.8</v>
      </c>
      <c r="D336" s="213">
        <f>SUMIF('ตัดระหว่างกัน 2564'!D:D,$B336,'ตัดระหว่างกัน 2564'!L:L)-SUMIF('ตัดระหว่างกัน 2564'!D:D,หมายเหตุ!$B336,'ตัดระหว่างกัน 2564'!K:K)</f>
        <v>15999</v>
      </c>
      <c r="E336" s="185"/>
      <c r="F336" s="159"/>
      <c r="G336" s="159"/>
      <c r="H336" s="159"/>
      <c r="I336" s="159"/>
      <c r="U336" s="155" t="str">
        <f t="shared" si="44"/>
        <v xml:space="preserve">  </v>
      </c>
    </row>
    <row r="337" spans="1:21" hidden="1">
      <c r="A337" s="224" t="s">
        <v>152</v>
      </c>
      <c r="B337" s="211" t="s">
        <v>153</v>
      </c>
      <c r="C337" s="212">
        <f>SUMIF('ตัดระหว่างกัน 2565'!D:D,หมายเหตุ!$B337,'ตัดระหว่างกัน 2565'!L:L)-SUMIF('ตัดระหว่างกัน 2565'!D:D,$B337,'ตัดระหว่างกัน 2565'!K:K)</f>
        <v>0</v>
      </c>
      <c r="D337" s="213">
        <f>SUMIF('ตัดระหว่างกัน 2564'!D:D,$B337,'ตัดระหว่างกัน 2564'!L:L)-SUMIF('ตัดระหว่างกัน 2564'!D:D,หมายเหตุ!$B337,'ตัดระหว่างกัน 2564'!K:K)</f>
        <v>0</v>
      </c>
      <c r="E337" s="185" t="s">
        <v>152</v>
      </c>
      <c r="F337" s="215">
        <f t="shared" ref="F337:F338" si="46">SUM(C337)</f>
        <v>0</v>
      </c>
      <c r="G337" s="215"/>
      <c r="H337" s="215">
        <f>SUM(D337)</f>
        <v>0</v>
      </c>
      <c r="I337" s="173"/>
      <c r="U337" s="155" t="str">
        <f t="shared" si="44"/>
        <v xml:space="preserve">  </v>
      </c>
    </row>
    <row r="338" spans="1:21" hidden="1">
      <c r="A338" s="224" t="s">
        <v>154</v>
      </c>
      <c r="B338" s="211" t="s">
        <v>155</v>
      </c>
      <c r="C338" s="212">
        <f>SUMIF('ตัดระหว่างกัน 2565'!D:D,หมายเหตุ!$B338,'ตัดระหว่างกัน 2565'!L:L)-SUMIF('ตัดระหว่างกัน 2565'!D:D,$B338,'ตัดระหว่างกัน 2565'!K:K)</f>
        <v>0</v>
      </c>
      <c r="D338" s="213">
        <f>SUMIF('ตัดระหว่างกัน 2564'!D:D,$B338,'ตัดระหว่างกัน 2564'!L:L)-SUMIF('ตัดระหว่างกัน 2564'!D:D,หมายเหตุ!$B338,'ตัดระหว่างกัน 2564'!K:K)</f>
        <v>0</v>
      </c>
      <c r="E338" s="185" t="s">
        <v>154</v>
      </c>
      <c r="F338" s="215">
        <f t="shared" si="46"/>
        <v>0</v>
      </c>
      <c r="G338" s="215"/>
      <c r="H338" s="215">
        <f>SUM(D338)</f>
        <v>0</v>
      </c>
      <c r="I338" s="173"/>
      <c r="U338" s="155" t="str">
        <f t="shared" si="44"/>
        <v xml:space="preserve">  </v>
      </c>
    </row>
    <row r="339" spans="1:21" hidden="1">
      <c r="A339" s="210" t="s">
        <v>1470</v>
      </c>
      <c r="B339" s="225" t="s">
        <v>1469</v>
      </c>
      <c r="C339" s="212">
        <f>SUMIF('ตัดระหว่างกัน 2565'!D:D,หมายเหตุ!$B339,'ตัดระหว่างกัน 2565'!L:L)-SUMIF('ตัดระหว่างกัน 2565'!D:D,$B339,'ตัดระหว่างกัน 2565'!K:K)</f>
        <v>0</v>
      </c>
      <c r="D339" s="213">
        <f>SUMIF('ตัดระหว่างกัน 2564'!D:D,$B339,'ตัดระหว่างกัน 2564'!L:L)-SUMIF('ตัดระหว่างกัน 2564'!D:D,หมายเหตุ!$B339,'ตัดระหว่างกัน 2564'!K:K)</f>
        <v>0</v>
      </c>
      <c r="E339" s="185" t="s">
        <v>156</v>
      </c>
      <c r="F339" s="244">
        <f>SUM(C339:C340)</f>
        <v>0</v>
      </c>
      <c r="G339" s="215"/>
      <c r="H339" s="244">
        <f>SUM(D339:D340)</f>
        <v>0</v>
      </c>
      <c r="I339" s="159"/>
      <c r="U339" s="155" t="str">
        <f t="shared" si="44"/>
        <v xml:space="preserve">  </v>
      </c>
    </row>
    <row r="340" spans="1:21" hidden="1">
      <c r="A340" s="210" t="s">
        <v>1472</v>
      </c>
      <c r="B340" s="225" t="s">
        <v>1471</v>
      </c>
      <c r="C340" s="212">
        <f>SUMIF('ตัดระหว่างกัน 2565'!D:D,หมายเหตุ!$B340,'ตัดระหว่างกัน 2565'!L:L)-SUMIF('ตัดระหว่างกัน 2565'!D:D,$B340,'ตัดระหว่างกัน 2565'!K:K)</f>
        <v>0</v>
      </c>
      <c r="D340" s="213">
        <f>SUMIF('ตัดระหว่างกัน 2564'!D:D,$B340,'ตัดระหว่างกัน 2564'!L:L)-SUMIF('ตัดระหว่างกัน 2564'!D:D,หมายเหตุ!$B340,'ตัดระหว่างกัน 2564'!K:K)</f>
        <v>0</v>
      </c>
      <c r="E340" s="185"/>
      <c r="F340" s="159"/>
      <c r="G340" s="215"/>
      <c r="H340" s="159"/>
      <c r="I340" s="159"/>
      <c r="U340" s="155" t="str">
        <f t="shared" si="44"/>
        <v xml:space="preserve">  </v>
      </c>
    </row>
    <row r="341" spans="1:21" ht="20.25" thickBot="1">
      <c r="E341" s="182" t="s">
        <v>146</v>
      </c>
      <c r="F341" s="254">
        <f>SUM(F321:F339)</f>
        <v>27281.089999999997</v>
      </c>
      <c r="G341" s="215"/>
      <c r="H341" s="254">
        <f>SUM(H321:H339)</f>
        <v>16559.849999999999</v>
      </c>
      <c r="I341" s="190"/>
      <c r="J341" s="217"/>
      <c r="K341" s="217"/>
      <c r="L341" s="175"/>
      <c r="M341" s="175"/>
      <c r="N341" s="175"/>
      <c r="O341" s="175"/>
      <c r="P341" s="175"/>
      <c r="Q341" s="175"/>
      <c r="R341" s="175"/>
      <c r="S341" s="175"/>
      <c r="T341" s="175"/>
      <c r="U341" s="155" t="str">
        <f t="shared" si="44"/>
        <v>แสดง</v>
      </c>
    </row>
    <row r="342" spans="1:21" ht="20.25" thickTop="1">
      <c r="G342" s="215"/>
      <c r="U342" s="155" t="str">
        <f t="shared" ref="U342:U343" si="47">IF($F$341&lt;&gt;0,"แสดง",IF($H$341&lt;&gt;0,"แสดง","  "))</f>
        <v>แสดง</v>
      </c>
    </row>
    <row r="343" spans="1:21">
      <c r="G343" s="215"/>
      <c r="U343" s="155" t="str">
        <f t="shared" si="47"/>
        <v>แสดง</v>
      </c>
    </row>
    <row r="344" spans="1:21" hidden="1">
      <c r="A344" s="203"/>
      <c r="B344" s="204"/>
      <c r="C344" s="205"/>
      <c r="D344" s="204"/>
      <c r="E344" s="182" t="s">
        <v>1877</v>
      </c>
      <c r="F344" s="179"/>
      <c r="G344" s="215"/>
      <c r="H344" s="179"/>
      <c r="I344" s="208"/>
      <c r="U344" s="155" t="str">
        <f>IF($F$352&lt;&gt;0,"แสดง",IF($H$352&lt;&gt;0,"แสดง","  "))</f>
        <v xml:space="preserve">  </v>
      </c>
    </row>
    <row r="345" spans="1:21" hidden="1">
      <c r="A345" s="223"/>
      <c r="B345" s="204"/>
      <c r="C345" s="205"/>
      <c r="D345" s="204"/>
      <c r="E345" s="209"/>
      <c r="G345" s="215"/>
      <c r="H345" s="178" t="s">
        <v>973</v>
      </c>
      <c r="I345" s="208"/>
      <c r="U345" s="155" t="str">
        <f t="shared" ref="U345:U346" si="48">IF($F$352&lt;&gt;0,"แสดง",IF($H$352&lt;&gt;0,"แสดง","  "))</f>
        <v xml:space="preserve">  </v>
      </c>
    </row>
    <row r="346" spans="1:21" hidden="1">
      <c r="A346" s="223"/>
      <c r="B346" s="204"/>
      <c r="C346" s="205"/>
      <c r="D346" s="204"/>
      <c r="E346" s="209"/>
      <c r="F346" s="178">
        <v>2565</v>
      </c>
      <c r="G346" s="215"/>
      <c r="H346" s="178">
        <v>2564</v>
      </c>
      <c r="I346" s="178"/>
      <c r="U346" s="155" t="str">
        <f t="shared" si="48"/>
        <v xml:space="preserve">  </v>
      </c>
    </row>
    <row r="347" spans="1:21" hidden="1">
      <c r="A347" s="224" t="s">
        <v>157</v>
      </c>
      <c r="B347" s="211" t="s">
        <v>158</v>
      </c>
      <c r="C347" s="212">
        <f>SUMIF('ตัดระหว่างกัน 2565'!D:D,หมายเหตุ!$B347,'ตัดระหว่างกัน 2565'!L:L)-SUMIF('ตัดระหว่างกัน 2565'!D:D,$B347,'ตัดระหว่างกัน 2565'!K:K)</f>
        <v>0</v>
      </c>
      <c r="D347" s="213">
        <f>SUMIF('ตัดระหว่างกัน 2564'!D:D,$B347,'ตัดระหว่างกัน 2564'!L:L)-SUMIF('ตัดระหว่างกัน 2564'!D:D,หมายเหตุ!$B347,'ตัดระหว่างกัน 2564'!K:K)</f>
        <v>0</v>
      </c>
      <c r="E347" s="185" t="s">
        <v>157</v>
      </c>
      <c r="F347" s="215">
        <f>SUM(C347)</f>
        <v>0</v>
      </c>
      <c r="G347" s="215"/>
      <c r="H347" s="215">
        <f>SUM(D347)</f>
        <v>0</v>
      </c>
      <c r="I347" s="173"/>
      <c r="U347" s="155" t="str">
        <f t="shared" si="44"/>
        <v xml:space="preserve">  </v>
      </c>
    </row>
    <row r="348" spans="1:21" hidden="1">
      <c r="A348" s="224" t="s">
        <v>161</v>
      </c>
      <c r="B348" s="211" t="s">
        <v>162</v>
      </c>
      <c r="C348" s="212">
        <f>SUMIF('ตัดระหว่างกัน 2565'!D:D,หมายเหตุ!$B348,'ตัดระหว่างกัน 2565'!L:L)-SUMIF('ตัดระหว่างกัน 2565'!D:D,$B348,'ตัดระหว่างกัน 2565'!K:K)</f>
        <v>0</v>
      </c>
      <c r="D348" s="213">
        <f>SUMIF('ตัดระหว่างกัน 2564'!D:D,$B348,'ตัดระหว่างกัน 2564'!L:L)-SUMIF('ตัดระหว่างกัน 2564'!D:D,หมายเหตุ!$B348,'ตัดระหว่างกัน 2564'!K:K)</f>
        <v>0</v>
      </c>
      <c r="E348" s="185" t="s">
        <v>161</v>
      </c>
      <c r="F348" s="215">
        <f t="shared" ref="F348:F351" si="49">SUM(C348)</f>
        <v>0</v>
      </c>
      <c r="G348" s="215"/>
      <c r="H348" s="215">
        <f>SUM(D348)</f>
        <v>0</v>
      </c>
      <c r="I348" s="173"/>
      <c r="U348" s="155" t="str">
        <f t="shared" si="44"/>
        <v xml:space="preserve">  </v>
      </c>
    </row>
    <row r="349" spans="1:21" hidden="1">
      <c r="A349" s="224" t="s">
        <v>163</v>
      </c>
      <c r="B349" s="211" t="s">
        <v>164</v>
      </c>
      <c r="C349" s="212">
        <f>SUMIF('ตัดระหว่างกัน 2565'!D:D,หมายเหตุ!$B349,'ตัดระหว่างกัน 2565'!L:L)-SUMIF('ตัดระหว่างกัน 2565'!D:D,$B349,'ตัดระหว่างกัน 2565'!K:K)</f>
        <v>0</v>
      </c>
      <c r="D349" s="213">
        <f>SUMIF('ตัดระหว่างกัน 2564'!D:D,$B349,'ตัดระหว่างกัน 2564'!L:L)-SUMIF('ตัดระหว่างกัน 2564'!D:D,หมายเหตุ!$B349,'ตัดระหว่างกัน 2564'!K:K)</f>
        <v>0</v>
      </c>
      <c r="E349" s="185" t="s">
        <v>163</v>
      </c>
      <c r="F349" s="215">
        <f t="shared" si="49"/>
        <v>0</v>
      </c>
      <c r="G349" s="215"/>
      <c r="H349" s="215">
        <f>SUM(D349)</f>
        <v>0</v>
      </c>
      <c r="I349" s="173"/>
      <c r="U349" s="155" t="str">
        <f t="shared" si="44"/>
        <v xml:space="preserve">  </v>
      </c>
    </row>
    <row r="350" spans="1:21" hidden="1">
      <c r="A350" s="224" t="s">
        <v>165</v>
      </c>
      <c r="B350" s="225" t="s">
        <v>166</v>
      </c>
      <c r="C350" s="212">
        <f>SUMIF('ตัดระหว่างกัน 2565'!D:D,หมายเหตุ!$B350,'ตัดระหว่างกัน 2565'!L:L)-SUMIF('ตัดระหว่างกัน 2565'!D:D,$B350,'ตัดระหว่างกัน 2565'!K:K)</f>
        <v>0</v>
      </c>
      <c r="D350" s="213">
        <f>SUMIF('ตัดระหว่างกัน 2564'!D:D,$B350,'ตัดระหว่างกัน 2564'!L:L)-SUMIF('ตัดระหว่างกัน 2564'!D:D,หมายเหตุ!$B350,'ตัดระหว่างกัน 2564'!K:K)</f>
        <v>0</v>
      </c>
      <c r="E350" s="214" t="s">
        <v>165</v>
      </c>
      <c r="F350" s="215">
        <f t="shared" si="49"/>
        <v>0</v>
      </c>
      <c r="G350" s="215"/>
      <c r="H350" s="215">
        <f>SUM(D350)</f>
        <v>0</v>
      </c>
      <c r="I350" s="173"/>
      <c r="U350" s="155" t="str">
        <f t="shared" si="44"/>
        <v xml:space="preserve">  </v>
      </c>
    </row>
    <row r="351" spans="1:21" hidden="1">
      <c r="A351" s="224" t="s">
        <v>172</v>
      </c>
      <c r="B351" s="211" t="s">
        <v>171</v>
      </c>
      <c r="C351" s="212">
        <f>SUMIF('ตัดระหว่างกัน 2565'!D:D,หมายเหตุ!$B351,'ตัดระหว่างกัน 2565'!L:L)-SUMIF('ตัดระหว่างกัน 2565'!D:D,$B351,'ตัดระหว่างกัน 2565'!K:K)</f>
        <v>0</v>
      </c>
      <c r="D351" s="213">
        <f>SUMIF('ตัดระหว่างกัน 2564'!D:D,$B351,'ตัดระหว่างกัน 2564'!L:L)-SUMIF('ตัดระหว่างกัน 2564'!D:D,หมายเหตุ!$B351,'ตัดระหว่างกัน 2564'!K:K)</f>
        <v>0</v>
      </c>
      <c r="E351" s="185" t="s">
        <v>170</v>
      </c>
      <c r="F351" s="215">
        <f t="shared" si="49"/>
        <v>0</v>
      </c>
      <c r="G351" s="215"/>
      <c r="H351" s="215">
        <f>SUM(D351)</f>
        <v>0</v>
      </c>
      <c r="I351" s="173"/>
      <c r="U351" s="155" t="str">
        <f t="shared" si="44"/>
        <v xml:space="preserve">  </v>
      </c>
    </row>
    <row r="352" spans="1:21" ht="20.25" hidden="1" thickBot="1">
      <c r="E352" s="182" t="s">
        <v>1085</v>
      </c>
      <c r="F352" s="231">
        <f>SUM(F347:F351)</f>
        <v>0</v>
      </c>
      <c r="G352" s="215"/>
      <c r="H352" s="231">
        <f>SUM(H347:H351)</f>
        <v>0</v>
      </c>
      <c r="I352" s="190"/>
      <c r="J352" s="226"/>
      <c r="K352" s="226"/>
      <c r="L352" s="253"/>
      <c r="M352" s="253"/>
      <c r="N352" s="253"/>
      <c r="O352" s="253"/>
      <c r="P352" s="253"/>
      <c r="Q352" s="253"/>
      <c r="R352" s="253"/>
      <c r="S352" s="253"/>
      <c r="T352" s="253"/>
      <c r="U352" s="155" t="str">
        <f t="shared" si="44"/>
        <v xml:space="preserve">  </v>
      </c>
    </row>
    <row r="353" spans="1:21" hidden="1">
      <c r="E353" s="209"/>
      <c r="F353" s="190"/>
      <c r="G353" s="215"/>
      <c r="H353" s="190"/>
      <c r="I353" s="190"/>
      <c r="J353" s="217"/>
      <c r="K353" s="217"/>
      <c r="L353" s="214"/>
      <c r="M353" s="214"/>
      <c r="N353" s="214"/>
      <c r="O353" s="214"/>
      <c r="P353" s="214"/>
      <c r="Q353" s="214"/>
      <c r="R353" s="214"/>
      <c r="S353" s="214"/>
      <c r="T353" s="214"/>
      <c r="U353" s="155" t="str">
        <f t="shared" ref="U353:U354" si="50">IF($F$352&lt;&gt;0,"แสดง",IF($H$352&lt;&gt;0,"แสดง","  "))</f>
        <v xml:space="preserve">  </v>
      </c>
    </row>
    <row r="354" spans="1:21" hidden="1">
      <c r="E354" s="214"/>
      <c r="F354" s="173"/>
      <c r="G354" s="215"/>
      <c r="H354" s="173"/>
      <c r="I354" s="173"/>
      <c r="J354" s="217"/>
      <c r="K354" s="217"/>
      <c r="L354" s="175"/>
      <c r="M354" s="175"/>
      <c r="N354" s="175"/>
      <c r="O354" s="175"/>
      <c r="P354" s="175"/>
      <c r="Q354" s="175"/>
      <c r="R354" s="175"/>
      <c r="S354" s="175"/>
      <c r="T354" s="175"/>
      <c r="U354" s="155" t="str">
        <f t="shared" si="50"/>
        <v xml:space="preserve">  </v>
      </c>
    </row>
    <row r="355" spans="1:21" hidden="1">
      <c r="A355" s="203"/>
      <c r="B355" s="204"/>
      <c r="C355" s="205"/>
      <c r="D355" s="204"/>
      <c r="E355" s="182" t="s">
        <v>1878</v>
      </c>
      <c r="F355" s="179"/>
      <c r="G355" s="215"/>
      <c r="H355" s="179"/>
      <c r="I355" s="208"/>
      <c r="J355" s="178"/>
      <c r="K355" s="178"/>
      <c r="U355" s="155" t="str">
        <f>IF($F$366&lt;&gt;0,"แสดง",IF($H$366&lt;&gt;0,"แสดง","  "))</f>
        <v xml:space="preserve">  </v>
      </c>
    </row>
    <row r="356" spans="1:21" hidden="1">
      <c r="A356" s="223"/>
      <c r="B356" s="204"/>
      <c r="C356" s="205"/>
      <c r="D356" s="204"/>
      <c r="E356" s="209"/>
      <c r="G356" s="215"/>
      <c r="H356" s="178" t="s">
        <v>973</v>
      </c>
      <c r="I356" s="208"/>
      <c r="J356" s="178"/>
      <c r="K356" s="178"/>
      <c r="U356" s="155" t="str">
        <f t="shared" ref="U356:U357" si="51">IF($F$366&lt;&gt;0,"แสดง",IF($H$366&lt;&gt;0,"แสดง","  "))</f>
        <v xml:space="preserve">  </v>
      </c>
    </row>
    <row r="357" spans="1:21" hidden="1">
      <c r="A357" s="223"/>
      <c r="B357" s="204"/>
      <c r="C357" s="205"/>
      <c r="D357" s="204"/>
      <c r="E357" s="209"/>
      <c r="F357" s="178">
        <v>2565</v>
      </c>
      <c r="G357" s="215"/>
      <c r="H357" s="178">
        <v>2564</v>
      </c>
      <c r="I357" s="178"/>
      <c r="J357" s="178"/>
      <c r="K357" s="178"/>
      <c r="U357" s="155" t="str">
        <f t="shared" si="51"/>
        <v xml:space="preserve">  </v>
      </c>
    </row>
    <row r="358" spans="1:21" hidden="1">
      <c r="A358" s="224" t="s">
        <v>1474</v>
      </c>
      <c r="B358" s="219" t="s">
        <v>1473</v>
      </c>
      <c r="C358" s="212">
        <f>SUMIF('ตัดระหว่างกัน 2565'!D:D,หมายเหตุ!$B358,'ตัดระหว่างกัน 2565'!L:L)-SUMIF('ตัดระหว่างกัน 2565'!D:D,$B358,'ตัดระหว่างกัน 2565'!K:K)</f>
        <v>0</v>
      </c>
      <c r="D358" s="213">
        <f>SUMIF('ตัดระหว่างกัน 2564'!D:D,$B358,'ตัดระหว่างกัน 2564'!L:L)-SUMIF('ตัดระหว่างกัน 2564'!D:D,หมายเหตุ!$B358,'ตัดระหว่างกัน 2564'!K:K)</f>
        <v>0</v>
      </c>
      <c r="E358" s="158" t="s">
        <v>173</v>
      </c>
      <c r="F358" s="166">
        <f>SUM(C358:C361)</f>
        <v>0</v>
      </c>
      <c r="G358" s="215"/>
      <c r="H358" s="166">
        <f>SUM(D358:D361)</f>
        <v>0</v>
      </c>
      <c r="I358" s="159"/>
      <c r="J358" s="167"/>
      <c r="K358" s="167"/>
      <c r="U358" s="155" t="str">
        <f t="shared" si="44"/>
        <v xml:space="preserve">  </v>
      </c>
    </row>
    <row r="359" spans="1:21" hidden="1">
      <c r="A359" s="224" t="s">
        <v>1476</v>
      </c>
      <c r="B359" s="219" t="s">
        <v>1475</v>
      </c>
      <c r="C359" s="212">
        <f>SUMIF('ตัดระหว่างกัน 2565'!D:D,หมายเหตุ!$B359,'ตัดระหว่างกัน 2565'!L:L)-SUMIF('ตัดระหว่างกัน 2565'!D:D,$B359,'ตัดระหว่างกัน 2565'!K:K)</f>
        <v>0</v>
      </c>
      <c r="D359" s="213">
        <f>SUMIF('ตัดระหว่างกัน 2564'!D:D,$B359,'ตัดระหว่างกัน 2564'!L:L)-SUMIF('ตัดระหว่างกัน 2564'!D:D,หมายเหตุ!$B359,'ตัดระหว่างกัน 2564'!K:K)</f>
        <v>0</v>
      </c>
      <c r="E359" s="158"/>
      <c r="F359" s="159"/>
      <c r="G359" s="215"/>
      <c r="H359" s="159"/>
      <c r="I359" s="159"/>
      <c r="J359" s="167"/>
      <c r="K359" s="167"/>
      <c r="U359" s="155" t="str">
        <f t="shared" si="44"/>
        <v xml:space="preserve">  </v>
      </c>
    </row>
    <row r="360" spans="1:21" hidden="1">
      <c r="A360" s="224" t="s">
        <v>1478</v>
      </c>
      <c r="B360" s="219" t="s">
        <v>1477</v>
      </c>
      <c r="C360" s="212">
        <f>SUMIF('ตัดระหว่างกัน 2565'!D:D,หมายเหตุ!$B360,'ตัดระหว่างกัน 2565'!L:L)-SUMIF('ตัดระหว่างกัน 2565'!D:D,$B360,'ตัดระหว่างกัน 2565'!K:K)</f>
        <v>0</v>
      </c>
      <c r="D360" s="213">
        <f>SUMIF('ตัดระหว่างกัน 2564'!D:D,$B360,'ตัดระหว่างกัน 2564'!L:L)-SUMIF('ตัดระหว่างกัน 2564'!D:D,หมายเหตุ!$B360,'ตัดระหว่างกัน 2564'!K:K)</f>
        <v>0</v>
      </c>
      <c r="E360" s="158"/>
      <c r="F360" s="159"/>
      <c r="G360" s="215"/>
      <c r="H360" s="159"/>
      <c r="I360" s="159"/>
      <c r="J360" s="167"/>
      <c r="K360" s="167"/>
      <c r="U360" s="155" t="str">
        <f t="shared" si="44"/>
        <v xml:space="preserve">  </v>
      </c>
    </row>
    <row r="361" spans="1:21" hidden="1">
      <c r="A361" s="224" t="s">
        <v>1480</v>
      </c>
      <c r="B361" s="219" t="s">
        <v>1479</v>
      </c>
      <c r="C361" s="212">
        <f>SUMIF('ตัดระหว่างกัน 2565'!D:D,หมายเหตุ!$B361,'ตัดระหว่างกัน 2565'!L:L)-SUMIF('ตัดระหว่างกัน 2565'!D:D,$B361,'ตัดระหว่างกัน 2565'!K:K)</f>
        <v>0</v>
      </c>
      <c r="D361" s="213">
        <f>SUMIF('ตัดระหว่างกัน 2564'!D:D,$B361,'ตัดระหว่างกัน 2564'!L:L)-SUMIF('ตัดระหว่างกัน 2564'!D:D,หมายเหตุ!$B361,'ตัดระหว่างกัน 2564'!K:K)</f>
        <v>0</v>
      </c>
      <c r="E361" s="158"/>
      <c r="F361" s="159"/>
      <c r="G361" s="215"/>
      <c r="H361" s="159"/>
      <c r="I361" s="159"/>
      <c r="J361" s="167"/>
      <c r="K361" s="167"/>
      <c r="U361" s="155" t="str">
        <f t="shared" si="44"/>
        <v xml:space="preserve">  </v>
      </c>
    </row>
    <row r="362" spans="1:21" hidden="1">
      <c r="A362" s="224" t="s">
        <v>1482</v>
      </c>
      <c r="B362" s="225" t="s">
        <v>1481</v>
      </c>
      <c r="C362" s="212">
        <f>SUMIF('ตัดระหว่างกัน 2565'!D:D,หมายเหตุ!$B362,'ตัดระหว่างกัน 2565'!L:L)-SUMIF('ตัดระหว่างกัน 2565'!D:D,$B362,'ตัดระหว่างกัน 2565'!K:K)</f>
        <v>0</v>
      </c>
      <c r="D362" s="213">
        <f>SUMIF('ตัดระหว่างกัน 2564'!D:D,$B362,'ตัดระหว่างกัน 2564'!L:L)-SUMIF('ตัดระหว่างกัน 2564'!D:D,หมายเหตุ!$B362,'ตัดระหว่างกัน 2564'!K:K)</f>
        <v>0</v>
      </c>
      <c r="E362" s="158" t="s">
        <v>174</v>
      </c>
      <c r="F362" s="166">
        <f>SUM(C362:C363)</f>
        <v>0</v>
      </c>
      <c r="G362" s="215"/>
      <c r="H362" s="166">
        <f>SUM(D362:D363)</f>
        <v>0</v>
      </c>
      <c r="I362" s="159"/>
      <c r="J362" s="226"/>
      <c r="K362" s="226"/>
      <c r="U362" s="155" t="str">
        <f t="shared" si="44"/>
        <v xml:space="preserve">  </v>
      </c>
    </row>
    <row r="363" spans="1:21" hidden="1">
      <c r="A363" s="224" t="s">
        <v>1484</v>
      </c>
      <c r="B363" s="225" t="s">
        <v>1483</v>
      </c>
      <c r="C363" s="212">
        <f>SUMIF('ตัดระหว่างกัน 2565'!D:D,หมายเหตุ!$B363,'ตัดระหว่างกัน 2565'!L:L)-SUMIF('ตัดระหว่างกัน 2565'!D:D,$B363,'ตัดระหว่างกัน 2565'!K:K)</f>
        <v>0</v>
      </c>
      <c r="D363" s="213">
        <f>SUMIF('ตัดระหว่างกัน 2564'!D:D,$B363,'ตัดระหว่างกัน 2564'!L:L)-SUMIF('ตัดระหว่างกัน 2564'!D:D,หมายเหตุ!$B363,'ตัดระหว่างกัน 2564'!K:K)</f>
        <v>0</v>
      </c>
      <c r="E363" s="158"/>
      <c r="F363" s="159"/>
      <c r="G363" s="215"/>
      <c r="H363" s="159"/>
      <c r="I363" s="159"/>
      <c r="J363" s="226"/>
      <c r="K363" s="226"/>
      <c r="U363" s="155" t="str">
        <f t="shared" si="44"/>
        <v xml:space="preserve">  </v>
      </c>
    </row>
    <row r="364" spans="1:21" hidden="1">
      <c r="A364" s="224" t="s">
        <v>1486</v>
      </c>
      <c r="B364" s="225" t="s">
        <v>1485</v>
      </c>
      <c r="C364" s="212">
        <f>SUMIF('ตัดระหว่างกัน 2565'!D:D,หมายเหตุ!$B364,'ตัดระหว่างกัน 2565'!L:L)-SUMIF('ตัดระหว่างกัน 2565'!D:D,$B364,'ตัดระหว่างกัน 2565'!K:K)</f>
        <v>0</v>
      </c>
      <c r="D364" s="213">
        <f>SUMIF('ตัดระหว่างกัน 2564'!D:D,$B364,'ตัดระหว่างกัน 2564'!L:L)-SUMIF('ตัดระหว่างกัน 2564'!D:D,หมายเหตุ!$B364,'ตัดระหว่างกัน 2564'!K:K)</f>
        <v>0</v>
      </c>
      <c r="E364" s="158" t="s">
        <v>175</v>
      </c>
      <c r="F364" s="181">
        <f>SUM(C364:C365)</f>
        <v>0</v>
      </c>
      <c r="G364" s="215"/>
      <c r="H364" s="181">
        <f>SUM(D364:D365)</f>
        <v>0</v>
      </c>
      <c r="I364" s="159"/>
      <c r="J364" s="226"/>
      <c r="K364" s="226"/>
      <c r="U364" s="155" t="str">
        <f t="shared" si="44"/>
        <v xml:space="preserve">  </v>
      </c>
    </row>
    <row r="365" spans="1:21" hidden="1">
      <c r="A365" s="224" t="s">
        <v>1488</v>
      </c>
      <c r="B365" s="225" t="s">
        <v>1487</v>
      </c>
      <c r="C365" s="212">
        <f>SUMIF('ตัดระหว่างกัน 2565'!D:D,หมายเหตุ!$B365,'ตัดระหว่างกัน 2565'!L:L)-SUMIF('ตัดระหว่างกัน 2565'!D:D,$B365,'ตัดระหว่างกัน 2565'!K:K)</f>
        <v>0</v>
      </c>
      <c r="D365" s="213">
        <f>SUMIF('ตัดระหว่างกัน 2564'!D:D,$B365,'ตัดระหว่างกัน 2564'!L:L)-SUMIF('ตัดระหว่างกัน 2564'!D:D,หมายเหตุ!$B365,'ตัดระหว่างกัน 2564'!K:K)</f>
        <v>0</v>
      </c>
      <c r="E365" s="158"/>
      <c r="F365" s="159"/>
      <c r="G365" s="215"/>
      <c r="H365" s="159"/>
      <c r="I365" s="159"/>
      <c r="J365" s="226"/>
      <c r="K365" s="226"/>
      <c r="U365" s="155" t="str">
        <f t="shared" si="44"/>
        <v xml:space="preserve">  </v>
      </c>
    </row>
    <row r="366" spans="1:21" ht="20.25" hidden="1" thickBot="1">
      <c r="B366" s="224"/>
      <c r="C366" s="266"/>
      <c r="D366" s="224"/>
      <c r="E366" s="209" t="s">
        <v>1147</v>
      </c>
      <c r="F366" s="254">
        <f>SUM(F358:F364)</f>
        <v>0</v>
      </c>
      <c r="G366" s="215"/>
      <c r="H366" s="254">
        <f>SUM(H358:H364)</f>
        <v>0</v>
      </c>
      <c r="I366" s="190"/>
      <c r="J366" s="217"/>
      <c r="K366" s="217"/>
      <c r="L366" s="217"/>
      <c r="M366" s="217"/>
      <c r="N366" s="217"/>
      <c r="O366" s="217"/>
      <c r="P366" s="217"/>
      <c r="Q366" s="217"/>
      <c r="R366" s="217"/>
      <c r="S366" s="217"/>
      <c r="T366" s="217"/>
      <c r="U366" s="155" t="str">
        <f t="shared" si="44"/>
        <v xml:space="preserve">  </v>
      </c>
    </row>
    <row r="367" spans="1:21" hidden="1">
      <c r="B367" s="224"/>
      <c r="C367" s="266"/>
      <c r="D367" s="224"/>
      <c r="E367" s="214"/>
      <c r="F367" s="173"/>
      <c r="G367" s="215"/>
      <c r="H367" s="173"/>
      <c r="I367" s="173"/>
      <c r="J367" s="217"/>
      <c r="K367" s="217"/>
      <c r="L367" s="217"/>
      <c r="M367" s="217"/>
      <c r="N367" s="217"/>
      <c r="O367" s="217"/>
      <c r="P367" s="217"/>
      <c r="Q367" s="217"/>
      <c r="R367" s="217"/>
      <c r="S367" s="217"/>
      <c r="T367" s="217"/>
      <c r="U367" s="155" t="str">
        <f t="shared" ref="U367:U371" si="52">IF($F$366&lt;&gt;0,"แสดง",IF($H$366&lt;&gt;0,"แสดง","  "))</f>
        <v xml:space="preserve">  </v>
      </c>
    </row>
    <row r="368" spans="1:21" hidden="1">
      <c r="B368" s="224"/>
      <c r="C368" s="266"/>
      <c r="D368" s="224"/>
      <c r="E368" s="214"/>
      <c r="F368" s="173"/>
      <c r="G368" s="173"/>
      <c r="H368" s="173"/>
      <c r="I368" s="173"/>
      <c r="J368" s="217"/>
      <c r="K368" s="217"/>
      <c r="L368" s="217"/>
      <c r="M368" s="217"/>
      <c r="N368" s="217"/>
      <c r="O368" s="217"/>
      <c r="P368" s="217"/>
      <c r="Q368" s="217"/>
      <c r="R368" s="217"/>
      <c r="S368" s="217"/>
      <c r="T368" s="217"/>
      <c r="U368" s="155" t="str">
        <f t="shared" si="52"/>
        <v xml:space="preserve">  </v>
      </c>
    </row>
    <row r="369" spans="1:21" hidden="1">
      <c r="B369" s="224"/>
      <c r="C369" s="266"/>
      <c r="D369" s="224"/>
      <c r="E369" s="209" t="s">
        <v>1774</v>
      </c>
      <c r="F369" s="173"/>
      <c r="G369" s="173"/>
      <c r="H369" s="173"/>
      <c r="I369" s="173"/>
      <c r="J369" s="217"/>
      <c r="K369" s="217"/>
      <c r="L369" s="217"/>
      <c r="M369" s="217"/>
      <c r="N369" s="217"/>
      <c r="O369" s="217"/>
      <c r="P369" s="217"/>
      <c r="Q369" s="217"/>
      <c r="R369" s="217"/>
      <c r="S369" s="217"/>
      <c r="T369" s="217"/>
      <c r="U369" s="155" t="str">
        <f t="shared" si="52"/>
        <v xml:space="preserve">  </v>
      </c>
    </row>
    <row r="370" spans="1:21" hidden="1">
      <c r="B370" s="267"/>
      <c r="C370" s="268"/>
      <c r="D370" s="267"/>
      <c r="E370" s="214"/>
      <c r="F370" s="269">
        <v>2565</v>
      </c>
      <c r="G370" s="269"/>
      <c r="H370" s="269"/>
      <c r="I370" s="190"/>
      <c r="J370" s="269">
        <v>2564</v>
      </c>
      <c r="K370" s="269"/>
      <c r="L370" s="269"/>
      <c r="M370" s="190"/>
      <c r="N370" s="190"/>
      <c r="O370" s="190"/>
      <c r="P370" s="190"/>
      <c r="Q370" s="190"/>
      <c r="R370" s="190"/>
      <c r="S370" s="190"/>
      <c r="T370" s="190"/>
      <c r="U370" s="155" t="str">
        <f t="shared" si="52"/>
        <v xml:space="preserve">  </v>
      </c>
    </row>
    <row r="371" spans="1:21" hidden="1">
      <c r="E371" s="214"/>
      <c r="F371" s="190" t="s">
        <v>1004</v>
      </c>
      <c r="G371" s="190"/>
      <c r="H371" s="190" t="s">
        <v>1005</v>
      </c>
      <c r="I371" s="190"/>
      <c r="J371" s="190" t="s">
        <v>1004</v>
      </c>
      <c r="K371" s="190"/>
      <c r="L371" s="190" t="s">
        <v>1005</v>
      </c>
      <c r="M371" s="190"/>
      <c r="N371" s="190"/>
      <c r="O371" s="190"/>
      <c r="P371" s="190"/>
      <c r="Q371" s="190"/>
      <c r="R371" s="190"/>
      <c r="S371" s="190"/>
      <c r="T371" s="190"/>
      <c r="U371" s="155" t="str">
        <f t="shared" si="52"/>
        <v xml:space="preserve">  </v>
      </c>
    </row>
    <row r="372" spans="1:21" hidden="1">
      <c r="E372" s="214" t="s">
        <v>968</v>
      </c>
      <c r="F372" s="173"/>
      <c r="G372" s="173"/>
      <c r="H372" s="216"/>
      <c r="I372" s="173"/>
      <c r="J372" s="173"/>
      <c r="K372" s="173"/>
      <c r="L372" s="216"/>
      <c r="M372" s="173"/>
      <c r="N372" s="173"/>
      <c r="O372" s="173"/>
      <c r="P372" s="173"/>
      <c r="Q372" s="173"/>
      <c r="R372" s="173"/>
      <c r="S372" s="173"/>
      <c r="T372" s="173"/>
      <c r="U372" s="155" t="str">
        <f t="shared" si="44"/>
        <v xml:space="preserve">  </v>
      </c>
    </row>
    <row r="373" spans="1:21" hidden="1">
      <c r="E373" s="214" t="s">
        <v>969</v>
      </c>
      <c r="F373" s="173"/>
      <c r="G373" s="173"/>
      <c r="H373" s="216"/>
      <c r="I373" s="173"/>
      <c r="J373" s="173"/>
      <c r="K373" s="173"/>
      <c r="L373" s="216"/>
      <c r="M373" s="173"/>
      <c r="N373" s="173"/>
      <c r="O373" s="173"/>
      <c r="P373" s="173"/>
      <c r="Q373" s="173"/>
      <c r="R373" s="173"/>
      <c r="S373" s="173"/>
      <c r="T373" s="173"/>
      <c r="U373" s="155" t="str">
        <f t="shared" si="44"/>
        <v xml:space="preserve">  </v>
      </c>
    </row>
    <row r="374" spans="1:21" hidden="1">
      <c r="E374" s="253" t="s">
        <v>970</v>
      </c>
      <c r="F374" s="173"/>
      <c r="G374" s="173"/>
      <c r="H374" s="216"/>
      <c r="I374" s="173"/>
      <c r="J374" s="173"/>
      <c r="K374" s="173"/>
      <c r="L374" s="216"/>
      <c r="M374" s="173"/>
      <c r="N374" s="173"/>
      <c r="O374" s="173"/>
      <c r="P374" s="173"/>
      <c r="Q374" s="173"/>
      <c r="R374" s="173"/>
      <c r="S374" s="173"/>
      <c r="T374" s="173"/>
      <c r="U374" s="155" t="str">
        <f t="shared" si="44"/>
        <v xml:space="preserve">  </v>
      </c>
    </row>
    <row r="375" spans="1:21" hidden="1">
      <c r="E375" s="214" t="s">
        <v>972</v>
      </c>
      <c r="F375" s="173"/>
      <c r="G375" s="173"/>
      <c r="H375" s="216"/>
      <c r="I375" s="173"/>
      <c r="J375" s="173"/>
      <c r="K375" s="173"/>
      <c r="L375" s="216"/>
      <c r="M375" s="173"/>
      <c r="N375" s="173"/>
      <c r="O375" s="173"/>
      <c r="P375" s="173"/>
      <c r="Q375" s="173"/>
      <c r="R375" s="173"/>
      <c r="S375" s="173"/>
      <c r="T375" s="173"/>
      <c r="U375" s="155" t="str">
        <f t="shared" si="44"/>
        <v xml:space="preserve">  </v>
      </c>
    </row>
    <row r="376" spans="1:21" hidden="1">
      <c r="E376" s="214" t="s">
        <v>971</v>
      </c>
      <c r="F376" s="173"/>
      <c r="G376" s="173"/>
      <c r="H376" s="216"/>
      <c r="I376" s="173"/>
      <c r="J376" s="173"/>
      <c r="K376" s="173"/>
      <c r="L376" s="216"/>
      <c r="M376" s="173"/>
      <c r="N376" s="173"/>
      <c r="O376" s="173"/>
      <c r="P376" s="173"/>
      <c r="Q376" s="173"/>
      <c r="R376" s="173"/>
      <c r="S376" s="173"/>
      <c r="T376" s="173"/>
      <c r="U376" s="155" t="str">
        <f t="shared" si="44"/>
        <v xml:space="preserve">  </v>
      </c>
    </row>
    <row r="377" spans="1:21" hidden="1">
      <c r="E377" s="214" t="s">
        <v>1115</v>
      </c>
      <c r="F377" s="173"/>
      <c r="G377" s="173"/>
      <c r="H377" s="216"/>
      <c r="I377" s="173"/>
      <c r="J377" s="173"/>
      <c r="K377" s="173"/>
      <c r="L377" s="216"/>
      <c r="M377" s="173"/>
      <c r="N377" s="173"/>
      <c r="O377" s="173"/>
      <c r="P377" s="173"/>
      <c r="Q377" s="173"/>
      <c r="R377" s="173"/>
      <c r="S377" s="173"/>
      <c r="T377" s="173"/>
      <c r="U377" s="155" t="str">
        <f t="shared" si="44"/>
        <v xml:space="preserve">  </v>
      </c>
    </row>
    <row r="378" spans="1:21" hidden="1">
      <c r="E378" s="214" t="s">
        <v>1116</v>
      </c>
      <c r="F378" s="173"/>
      <c r="G378" s="173"/>
      <c r="H378" s="216"/>
      <c r="I378" s="173"/>
      <c r="J378" s="173"/>
      <c r="K378" s="173"/>
      <c r="L378" s="216"/>
      <c r="M378" s="173"/>
      <c r="N378" s="173"/>
      <c r="O378" s="173"/>
      <c r="P378" s="173"/>
      <c r="Q378" s="173"/>
      <c r="R378" s="173"/>
      <c r="S378" s="173"/>
      <c r="T378" s="173"/>
      <c r="U378" s="155" t="str">
        <f t="shared" si="44"/>
        <v xml:space="preserve">  </v>
      </c>
    </row>
    <row r="379" spans="1:21" hidden="1">
      <c r="E379" s="214" t="s">
        <v>1117</v>
      </c>
      <c r="F379" s="173"/>
      <c r="G379" s="173"/>
      <c r="H379" s="270"/>
      <c r="I379" s="173"/>
      <c r="J379" s="173"/>
      <c r="K379" s="173"/>
      <c r="L379" s="270"/>
      <c r="M379" s="173"/>
      <c r="N379" s="173"/>
      <c r="O379" s="173"/>
      <c r="P379" s="173"/>
      <c r="Q379" s="173"/>
      <c r="R379" s="173"/>
      <c r="S379" s="173"/>
      <c r="T379" s="173"/>
      <c r="U379" s="155" t="str">
        <f t="shared" si="44"/>
        <v xml:space="preserve">  </v>
      </c>
    </row>
    <row r="380" spans="1:21" ht="20.25" hidden="1" thickBot="1">
      <c r="E380" s="156"/>
      <c r="F380" s="173"/>
      <c r="G380" s="173"/>
      <c r="H380" s="254">
        <f>SUM(H372:H379)</f>
        <v>0</v>
      </c>
      <c r="I380" s="190"/>
      <c r="J380" s="173"/>
      <c r="K380" s="173"/>
      <c r="L380" s="254">
        <f>SUM(L372:L379)</f>
        <v>0</v>
      </c>
      <c r="M380" s="232"/>
      <c r="N380" s="190"/>
      <c r="O380" s="190"/>
      <c r="P380" s="190"/>
      <c r="Q380" s="190"/>
      <c r="R380" s="190"/>
      <c r="S380" s="190"/>
      <c r="T380" s="190"/>
      <c r="U380" s="155" t="str">
        <f>IF($F$366&lt;&gt;0,"แสดง",IF($H$366&lt;&gt;0,"แสดง","  "))</f>
        <v xml:space="preserve">  </v>
      </c>
    </row>
    <row r="381" spans="1:21" hidden="1">
      <c r="B381" s="223"/>
      <c r="C381" s="229"/>
      <c r="D381" s="223"/>
      <c r="U381" s="155" t="str">
        <f>IF($F$366&lt;&gt;0,"แสดง",IF($H$366&lt;&gt;0,"แสดง","  "))</f>
        <v xml:space="preserve">  </v>
      </c>
    </row>
    <row r="382" spans="1:21" hidden="1">
      <c r="U382" s="155" t="str">
        <f t="shared" ref="U382" si="53">IF($F$366&lt;&gt;0,"แสดง",IF($H$366&lt;&gt;0,"แสดง","  "))</f>
        <v xml:space="preserve">  </v>
      </c>
    </row>
    <row r="383" spans="1:21">
      <c r="A383" s="203"/>
      <c r="B383" s="204"/>
      <c r="C383" s="205"/>
      <c r="D383" s="204"/>
      <c r="E383" s="182" t="s">
        <v>1879</v>
      </c>
      <c r="F383" s="179"/>
      <c r="G383" s="179"/>
      <c r="H383" s="179"/>
      <c r="I383" s="208"/>
      <c r="U383" s="155" t="str">
        <f>IF($F$404&lt;&gt;0,"แสดง",IF($H$404&lt;&gt;0,"แสดง","  "))</f>
        <v>แสดง</v>
      </c>
    </row>
    <row r="384" spans="1:21">
      <c r="A384" s="223"/>
      <c r="B384" s="204"/>
      <c r="C384" s="205"/>
      <c r="D384" s="204"/>
      <c r="E384" s="209"/>
      <c r="H384" s="178" t="s">
        <v>973</v>
      </c>
      <c r="I384" s="208"/>
      <c r="U384" s="155" t="str">
        <f t="shared" ref="U384:U385" si="54">IF($F$404&lt;&gt;0,"แสดง",IF($H$404&lt;&gt;0,"แสดง","  "))</f>
        <v>แสดง</v>
      </c>
    </row>
    <row r="385" spans="1:21">
      <c r="A385" s="223"/>
      <c r="B385" s="204"/>
      <c r="C385" s="205"/>
      <c r="D385" s="204"/>
      <c r="E385" s="209"/>
      <c r="F385" s="178">
        <v>2565</v>
      </c>
      <c r="G385" s="178"/>
      <c r="H385" s="178">
        <v>2564</v>
      </c>
      <c r="I385" s="178"/>
      <c r="U385" s="155" t="str">
        <f t="shared" si="54"/>
        <v>แสดง</v>
      </c>
    </row>
    <row r="386" spans="1:21" hidden="1">
      <c r="A386" s="224" t="s">
        <v>178</v>
      </c>
      <c r="B386" s="211" t="s">
        <v>177</v>
      </c>
      <c r="C386" s="212">
        <f>SUMIF('ตัดระหว่างกัน 2565'!D:D,หมายเหตุ!$B386,'ตัดระหว่างกัน 2565'!L:L)-SUMIF('ตัดระหว่างกัน 2565'!D:D,$B386,'ตัดระหว่างกัน 2565'!K:K)</f>
        <v>0</v>
      </c>
      <c r="D386" s="213">
        <f>SUMIF('ตัดระหว่างกัน 2564'!D:D,$B386,'ตัดระหว่างกัน 2564'!L:L)-SUMIF('ตัดระหว่างกัน 2564'!D:D,หมายเหตุ!$B386,'ตัดระหว่างกัน 2564'!K:K)</f>
        <v>0</v>
      </c>
      <c r="E386" s="214" t="s">
        <v>176</v>
      </c>
      <c r="F386" s="215">
        <f>SUM(C386)</f>
        <v>0</v>
      </c>
      <c r="G386" s="215"/>
      <c r="H386" s="215">
        <f>SUM(D386)</f>
        <v>0</v>
      </c>
      <c r="I386" s="173"/>
      <c r="U386" s="155" t="str">
        <f t="shared" ref="U386:U430" si="55">IF(F386&lt;&gt;0,"แสดง",IF(H386&lt;&gt;0,"แสดง","  "))</f>
        <v xml:space="preserve">  </v>
      </c>
    </row>
    <row r="387" spans="1:21" hidden="1">
      <c r="A387" s="227" t="s">
        <v>179</v>
      </c>
      <c r="B387" s="211" t="s">
        <v>180</v>
      </c>
      <c r="C387" s="212">
        <f>SUMIF('ตัดระหว่างกัน 2565'!D:D,หมายเหตุ!$B387,'ตัดระหว่างกัน 2565'!L:L)-SUMIF('ตัดระหว่างกัน 2565'!D:D,$B387,'ตัดระหว่างกัน 2565'!K:K)</f>
        <v>0</v>
      </c>
      <c r="D387" s="213">
        <f>SUMIF('ตัดระหว่างกัน 2564'!D:D,$B387,'ตัดระหว่างกัน 2564'!L:L)-SUMIF('ตัดระหว่างกัน 2564'!D:D,หมายเหตุ!$B387,'ตัดระหว่างกัน 2564'!K:K)</f>
        <v>0</v>
      </c>
      <c r="E387" s="180" t="s">
        <v>179</v>
      </c>
      <c r="F387" s="215">
        <f>SUM(C387)</f>
        <v>0</v>
      </c>
      <c r="G387" s="215"/>
      <c r="H387" s="215">
        <f>SUM(D387)</f>
        <v>0</v>
      </c>
      <c r="I387" s="173"/>
      <c r="U387" s="155" t="str">
        <f t="shared" si="55"/>
        <v xml:space="preserve">  </v>
      </c>
    </row>
    <row r="388" spans="1:21">
      <c r="A388" s="227" t="s">
        <v>1490</v>
      </c>
      <c r="B388" s="219" t="s">
        <v>1489</v>
      </c>
      <c r="C388" s="212">
        <f>SUMIF('ตัดระหว่างกัน 2565'!D:D,หมายเหตุ!$B388,'ตัดระหว่างกัน 2565'!L:L)-SUMIF('ตัดระหว่างกัน 2565'!D:D,$B388,'ตัดระหว่างกัน 2565'!K:K)</f>
        <v>0</v>
      </c>
      <c r="D388" s="213">
        <f>SUMIF('ตัดระหว่างกัน 2564'!D:D,$B388,'ตัดระหว่างกัน 2564'!L:L)-SUMIF('ตัดระหว่างกัน 2564'!D:D,หมายเหตุ!$B388,'ตัดระหว่างกัน 2564'!K:K)</f>
        <v>0</v>
      </c>
      <c r="E388" s="180" t="s">
        <v>181</v>
      </c>
      <c r="F388" s="166">
        <f>SUM(C388:C389)</f>
        <v>14651.7</v>
      </c>
      <c r="G388" s="166"/>
      <c r="H388" s="166">
        <f>SUM(D388:D389)</f>
        <v>14651.7</v>
      </c>
      <c r="I388" s="159"/>
      <c r="U388" s="155" t="str">
        <f t="shared" si="55"/>
        <v>แสดง</v>
      </c>
    </row>
    <row r="389" spans="1:21" hidden="1">
      <c r="A389" s="227" t="s">
        <v>1492</v>
      </c>
      <c r="B389" s="219" t="s">
        <v>1491</v>
      </c>
      <c r="C389" s="212">
        <f>SUMIF('ตัดระหว่างกัน 2565'!D:D,หมายเหตุ!$B389,'ตัดระหว่างกัน 2565'!L:L)-SUMIF('ตัดระหว่างกัน 2565'!D:D,$B389,'ตัดระหว่างกัน 2565'!K:K)</f>
        <v>14651.7</v>
      </c>
      <c r="D389" s="213">
        <f>SUMIF('ตัดระหว่างกัน 2564'!D:D,$B389,'ตัดระหว่างกัน 2564'!L:L)-SUMIF('ตัดระหว่างกัน 2564'!D:D,หมายเหตุ!$B389,'ตัดระหว่างกัน 2564'!K:K)</f>
        <v>14651.7</v>
      </c>
      <c r="E389" s="180"/>
      <c r="F389" s="159"/>
      <c r="G389" s="159"/>
      <c r="H389" s="159"/>
      <c r="I389" s="159"/>
      <c r="U389" s="155" t="str">
        <f t="shared" si="55"/>
        <v xml:space="preserve">  </v>
      </c>
    </row>
    <row r="390" spans="1:21">
      <c r="A390" s="224" t="s">
        <v>1494</v>
      </c>
      <c r="B390" s="225" t="s">
        <v>1493</v>
      </c>
      <c r="C390" s="212">
        <f>SUMIF('ตัดระหว่างกัน 2565'!D:D,หมายเหตุ!$B390,'ตัดระหว่างกัน 2565'!L:L)-SUMIF('ตัดระหว่างกัน 2565'!D:D,$B390,'ตัดระหว่างกัน 2565'!K:K)</f>
        <v>0</v>
      </c>
      <c r="D390" s="213">
        <f>SUMIF('ตัดระหว่างกัน 2564'!D:D,$B390,'ตัดระหว่างกัน 2564'!L:L)-SUMIF('ตัดระหว่างกัน 2564'!D:D,หมายเหตุ!$B390,'ตัดระหว่างกัน 2564'!K:K)</f>
        <v>0</v>
      </c>
      <c r="E390" s="158" t="s">
        <v>182</v>
      </c>
      <c r="F390" s="166">
        <f>SUM(C390:C397)</f>
        <v>11140</v>
      </c>
      <c r="G390" s="166"/>
      <c r="H390" s="166">
        <f>SUM(D390:D397)</f>
        <v>5500</v>
      </c>
      <c r="I390" s="159"/>
      <c r="U390" s="155" t="str">
        <f t="shared" si="55"/>
        <v>แสดง</v>
      </c>
    </row>
    <row r="391" spans="1:21" hidden="1">
      <c r="A391" s="224" t="s">
        <v>1496</v>
      </c>
      <c r="B391" s="225" t="s">
        <v>1495</v>
      </c>
      <c r="C391" s="212">
        <f>SUMIF('ตัดระหว่างกัน 2565'!D:D,หมายเหตุ!$B391,'ตัดระหว่างกัน 2565'!L:L)-SUMIF('ตัดระหว่างกัน 2565'!D:D,$B391,'ตัดระหว่างกัน 2565'!K:K)</f>
        <v>0</v>
      </c>
      <c r="D391" s="213">
        <f>SUMIF('ตัดระหว่างกัน 2564'!D:D,$B391,'ตัดระหว่างกัน 2564'!L:L)-SUMIF('ตัดระหว่างกัน 2564'!D:D,หมายเหตุ!$B391,'ตัดระหว่างกัน 2564'!K:K)</f>
        <v>0</v>
      </c>
      <c r="E391" s="158"/>
      <c r="F391" s="159"/>
      <c r="G391" s="159"/>
      <c r="H391" s="159"/>
      <c r="I391" s="159"/>
      <c r="U391" s="155" t="str">
        <f t="shared" si="55"/>
        <v xml:space="preserve">  </v>
      </c>
    </row>
    <row r="392" spans="1:21" hidden="1">
      <c r="A392" s="224" t="s">
        <v>1498</v>
      </c>
      <c r="B392" s="225" t="s">
        <v>1497</v>
      </c>
      <c r="C392" s="212">
        <f>SUMIF('ตัดระหว่างกัน 2565'!D:D,หมายเหตุ!$B392,'ตัดระหว่างกัน 2565'!L:L)-SUMIF('ตัดระหว่างกัน 2565'!D:D,$B392,'ตัดระหว่างกัน 2565'!K:K)</f>
        <v>0</v>
      </c>
      <c r="D392" s="213">
        <f>SUMIF('ตัดระหว่างกัน 2564'!D:D,$B392,'ตัดระหว่างกัน 2564'!L:L)-SUMIF('ตัดระหว่างกัน 2564'!D:D,หมายเหตุ!$B392,'ตัดระหว่างกัน 2564'!K:K)</f>
        <v>0</v>
      </c>
      <c r="E392" s="158"/>
      <c r="F392" s="159"/>
      <c r="G392" s="159"/>
      <c r="H392" s="159"/>
      <c r="I392" s="159"/>
      <c r="U392" s="155" t="str">
        <f t="shared" si="55"/>
        <v xml:space="preserve">  </v>
      </c>
    </row>
    <row r="393" spans="1:21" hidden="1">
      <c r="A393" s="224" t="s">
        <v>1500</v>
      </c>
      <c r="B393" s="225" t="s">
        <v>1499</v>
      </c>
      <c r="C393" s="212">
        <f>SUMIF('ตัดระหว่างกัน 2565'!D:D,หมายเหตุ!$B393,'ตัดระหว่างกัน 2565'!L:L)-SUMIF('ตัดระหว่างกัน 2565'!D:D,$B393,'ตัดระหว่างกัน 2565'!K:K)</f>
        <v>0</v>
      </c>
      <c r="D393" s="213">
        <f>SUMIF('ตัดระหว่างกัน 2564'!D:D,$B393,'ตัดระหว่างกัน 2564'!L:L)-SUMIF('ตัดระหว่างกัน 2564'!D:D,หมายเหตุ!$B393,'ตัดระหว่างกัน 2564'!K:K)</f>
        <v>0</v>
      </c>
      <c r="E393" s="158"/>
      <c r="F393" s="159"/>
      <c r="G393" s="159"/>
      <c r="H393" s="159"/>
      <c r="I393" s="159"/>
      <c r="U393" s="155" t="str">
        <f t="shared" si="55"/>
        <v xml:space="preserve">  </v>
      </c>
    </row>
    <row r="394" spans="1:21" hidden="1">
      <c r="A394" s="224" t="s">
        <v>1502</v>
      </c>
      <c r="B394" s="225" t="s">
        <v>1501</v>
      </c>
      <c r="C394" s="212">
        <f>SUMIF('ตัดระหว่างกัน 2565'!D:D,หมายเหตุ!$B394,'ตัดระหว่างกัน 2565'!L:L)-SUMIF('ตัดระหว่างกัน 2565'!D:D,$B394,'ตัดระหว่างกัน 2565'!K:K)</f>
        <v>0</v>
      </c>
      <c r="D394" s="213">
        <f>SUMIF('ตัดระหว่างกัน 2564'!D:D,$B394,'ตัดระหว่างกัน 2564'!L:L)-SUMIF('ตัดระหว่างกัน 2564'!D:D,หมายเหตุ!$B394,'ตัดระหว่างกัน 2564'!K:K)</f>
        <v>0</v>
      </c>
      <c r="E394" s="158"/>
      <c r="F394" s="159"/>
      <c r="G394" s="159"/>
      <c r="H394" s="159"/>
      <c r="I394" s="159"/>
      <c r="U394" s="155" t="str">
        <f t="shared" si="55"/>
        <v xml:space="preserve">  </v>
      </c>
    </row>
    <row r="395" spans="1:21" hidden="1">
      <c r="A395" s="224" t="s">
        <v>1504</v>
      </c>
      <c r="B395" s="225" t="s">
        <v>1503</v>
      </c>
      <c r="C395" s="212">
        <f>SUMIF('ตัดระหว่างกัน 2565'!D:D,หมายเหตุ!$B395,'ตัดระหว่างกัน 2565'!L:L)-SUMIF('ตัดระหว่างกัน 2565'!D:D,$B395,'ตัดระหว่างกัน 2565'!K:K)</f>
        <v>0</v>
      </c>
      <c r="D395" s="213">
        <f>SUMIF('ตัดระหว่างกัน 2564'!D:D,$B395,'ตัดระหว่างกัน 2564'!L:L)-SUMIF('ตัดระหว่างกัน 2564'!D:D,หมายเหตุ!$B395,'ตัดระหว่างกัน 2564'!K:K)</f>
        <v>0</v>
      </c>
      <c r="E395" s="158"/>
      <c r="F395" s="159"/>
      <c r="G395" s="159"/>
      <c r="H395" s="159"/>
      <c r="I395" s="159"/>
      <c r="U395" s="155" t="str">
        <f t="shared" si="55"/>
        <v xml:space="preserve">  </v>
      </c>
    </row>
    <row r="396" spans="1:21" hidden="1">
      <c r="A396" s="224" t="s">
        <v>1506</v>
      </c>
      <c r="B396" s="225" t="s">
        <v>1505</v>
      </c>
      <c r="C396" s="212">
        <f>SUMIF('ตัดระหว่างกัน 2565'!D:D,หมายเหตุ!$B396,'ตัดระหว่างกัน 2565'!L:L)-SUMIF('ตัดระหว่างกัน 2565'!D:D,$B396,'ตัดระหว่างกัน 2565'!K:K)</f>
        <v>0</v>
      </c>
      <c r="D396" s="213">
        <f>SUMIF('ตัดระหว่างกัน 2564'!D:D,$B396,'ตัดระหว่างกัน 2564'!L:L)-SUMIF('ตัดระหว่างกัน 2564'!D:D,หมายเหตุ!$B396,'ตัดระหว่างกัน 2564'!K:K)</f>
        <v>0</v>
      </c>
      <c r="E396" s="158"/>
      <c r="F396" s="159"/>
      <c r="G396" s="159"/>
      <c r="H396" s="159"/>
      <c r="I396" s="159"/>
      <c r="U396" s="155" t="str">
        <f t="shared" si="55"/>
        <v xml:space="preserve">  </v>
      </c>
    </row>
    <row r="397" spans="1:21" hidden="1">
      <c r="A397" s="224" t="s">
        <v>1508</v>
      </c>
      <c r="B397" s="225" t="s">
        <v>1507</v>
      </c>
      <c r="C397" s="212">
        <f>SUMIF('ตัดระหว่างกัน 2565'!D:D,หมายเหตุ!$B397,'ตัดระหว่างกัน 2565'!L:L)-SUMIF('ตัดระหว่างกัน 2565'!D:D,$B397,'ตัดระหว่างกัน 2565'!K:K)</f>
        <v>11140</v>
      </c>
      <c r="D397" s="213">
        <f>SUMIF('ตัดระหว่างกัน 2564'!D:D,$B397,'ตัดระหว่างกัน 2564'!L:L)-SUMIF('ตัดระหว่างกัน 2564'!D:D,หมายเหตุ!$B397,'ตัดระหว่างกัน 2564'!K:K)</f>
        <v>5500</v>
      </c>
      <c r="E397" s="158"/>
      <c r="F397" s="159"/>
      <c r="G397" s="159"/>
      <c r="H397" s="159"/>
      <c r="I397" s="159"/>
      <c r="U397" s="155" t="str">
        <f t="shared" si="55"/>
        <v xml:space="preserve">  </v>
      </c>
    </row>
    <row r="398" spans="1:21">
      <c r="A398" s="224" t="s">
        <v>185</v>
      </c>
      <c r="B398" s="211" t="s">
        <v>184</v>
      </c>
      <c r="C398" s="212">
        <f>SUMIF('ตัดระหว่างกัน 2565'!D:D,หมายเหตุ!$B398,'ตัดระหว่างกัน 2565'!L:L)-SUMIF('ตัดระหว่างกัน 2565'!D:D,$B398,'ตัดระหว่างกัน 2565'!K:K)</f>
        <v>104668</v>
      </c>
      <c r="D398" s="213">
        <f>SUMIF('ตัดระหว่างกัน 2564'!D:D,$B398,'ตัดระหว่างกัน 2564'!L:L)-SUMIF('ตัดระหว่างกัน 2564'!D:D,หมายเหตุ!$B398,'ตัดระหว่างกัน 2564'!K:K)</f>
        <v>349930</v>
      </c>
      <c r="E398" s="214" t="s">
        <v>183</v>
      </c>
      <c r="F398" s="215">
        <f>SUM(C398)</f>
        <v>104668</v>
      </c>
      <c r="G398" s="215"/>
      <c r="H398" s="215">
        <f>SUM(D398)</f>
        <v>349930</v>
      </c>
      <c r="I398" s="173"/>
      <c r="U398" s="155" t="str">
        <f t="shared" si="55"/>
        <v>แสดง</v>
      </c>
    </row>
    <row r="399" spans="1:21" hidden="1">
      <c r="A399" s="224" t="s">
        <v>188</v>
      </c>
      <c r="B399" s="211" t="s">
        <v>187</v>
      </c>
      <c r="C399" s="212">
        <f>SUMIF('ตัดระหว่างกัน 2565'!D:D,หมายเหตุ!$B399,'ตัดระหว่างกัน 2565'!L:L)-SUMIF('ตัดระหว่างกัน 2565'!D:D,$B399,'ตัดระหว่างกัน 2565'!K:K)</f>
        <v>0</v>
      </c>
      <c r="D399" s="213">
        <f>SUMIF('ตัดระหว่างกัน 2564'!D:D,$B399,'ตัดระหว่างกัน 2564'!L:L)-SUMIF('ตัดระหว่างกัน 2564'!D:D,หมายเหตุ!$B399,'ตัดระหว่างกัน 2564'!K:K)</f>
        <v>0</v>
      </c>
      <c r="E399" s="214" t="s">
        <v>186</v>
      </c>
      <c r="F399" s="215">
        <f>SUM(C399)</f>
        <v>0</v>
      </c>
      <c r="G399" s="215"/>
      <c r="H399" s="215">
        <f>SUM(D399)</f>
        <v>0</v>
      </c>
      <c r="I399" s="173"/>
      <c r="U399" s="155" t="str">
        <f t="shared" si="55"/>
        <v xml:space="preserve">  </v>
      </c>
    </row>
    <row r="400" spans="1:21" hidden="1">
      <c r="A400" s="224" t="s">
        <v>1510</v>
      </c>
      <c r="B400" s="225" t="s">
        <v>1509</v>
      </c>
      <c r="C400" s="212">
        <f>SUMIF('ตัดระหว่างกัน 2565'!D:D,หมายเหตุ!$B400,'ตัดระหว่างกัน 2565'!L:L)-SUMIF('ตัดระหว่างกัน 2565'!D:D,$B400,'ตัดระหว่างกัน 2565'!K:K)</f>
        <v>0</v>
      </c>
      <c r="D400" s="213">
        <f>SUMIF('ตัดระหว่างกัน 2564'!D:D,$B400,'ตัดระหว่างกัน 2564'!L:L)-SUMIF('ตัดระหว่างกัน 2564'!D:D,หมายเหตุ!$B400,'ตัดระหว่างกัน 2564'!K:K)</f>
        <v>0</v>
      </c>
      <c r="E400" s="158" t="s">
        <v>189</v>
      </c>
      <c r="F400" s="181">
        <f>SUM(C400:C403)</f>
        <v>0</v>
      </c>
      <c r="G400" s="215"/>
      <c r="H400" s="181">
        <f>SUM(D400:D403)</f>
        <v>0</v>
      </c>
      <c r="I400" s="159"/>
      <c r="U400" s="155" t="str">
        <f t="shared" si="55"/>
        <v xml:space="preserve">  </v>
      </c>
    </row>
    <row r="401" spans="1:21" hidden="1">
      <c r="A401" s="224" t="s">
        <v>1512</v>
      </c>
      <c r="B401" s="225" t="s">
        <v>1511</v>
      </c>
      <c r="C401" s="212">
        <f>SUMIF('ตัดระหว่างกัน 2565'!D:D,หมายเหตุ!$B401,'ตัดระหว่างกัน 2565'!L:L)-SUMIF('ตัดระหว่างกัน 2565'!D:D,$B401,'ตัดระหว่างกัน 2565'!K:K)</f>
        <v>0</v>
      </c>
      <c r="D401" s="213">
        <f>SUMIF('ตัดระหว่างกัน 2564'!D:D,$B401,'ตัดระหว่างกัน 2564'!L:L)-SUMIF('ตัดระหว่างกัน 2564'!D:D,หมายเหตุ!$B401,'ตัดระหว่างกัน 2564'!K:K)</f>
        <v>0</v>
      </c>
      <c r="E401" s="158"/>
      <c r="F401" s="159"/>
      <c r="G401" s="215"/>
      <c r="H401" s="159"/>
      <c r="I401" s="159"/>
      <c r="U401" s="155" t="str">
        <f t="shared" si="55"/>
        <v xml:space="preserve">  </v>
      </c>
    </row>
    <row r="402" spans="1:21" hidden="1">
      <c r="A402" s="224" t="s">
        <v>1514</v>
      </c>
      <c r="B402" s="225" t="s">
        <v>1513</v>
      </c>
      <c r="C402" s="212">
        <f>SUMIF('ตัดระหว่างกัน 2565'!D:D,หมายเหตุ!$B402,'ตัดระหว่างกัน 2565'!L:L)-SUMIF('ตัดระหว่างกัน 2565'!D:D,$B402,'ตัดระหว่างกัน 2565'!K:K)</f>
        <v>0</v>
      </c>
      <c r="D402" s="213">
        <f>SUMIF('ตัดระหว่างกัน 2564'!D:D,$B402,'ตัดระหว่างกัน 2564'!L:L)-SUMIF('ตัดระหว่างกัน 2564'!D:D,หมายเหตุ!$B402,'ตัดระหว่างกัน 2564'!K:K)</f>
        <v>0</v>
      </c>
      <c r="E402" s="158"/>
      <c r="F402" s="159"/>
      <c r="G402" s="215"/>
      <c r="H402" s="159"/>
      <c r="I402" s="159"/>
      <c r="U402" s="155" t="str">
        <f t="shared" si="55"/>
        <v xml:space="preserve">  </v>
      </c>
    </row>
    <row r="403" spans="1:21" hidden="1">
      <c r="A403" s="224" t="s">
        <v>1516</v>
      </c>
      <c r="B403" s="225" t="s">
        <v>1515</v>
      </c>
      <c r="C403" s="212">
        <f>SUMIF('ตัดระหว่างกัน 2565'!D:D,หมายเหตุ!$B403,'ตัดระหว่างกัน 2565'!L:L)-SUMIF('ตัดระหว่างกัน 2565'!D:D,$B403,'ตัดระหว่างกัน 2565'!K:K)</f>
        <v>0</v>
      </c>
      <c r="D403" s="213">
        <f>SUMIF('ตัดระหว่างกัน 2564'!D:D,$B403,'ตัดระหว่างกัน 2564'!L:L)-SUMIF('ตัดระหว่างกัน 2564'!D:D,หมายเหตุ!$B403,'ตัดระหว่างกัน 2564'!K:K)</f>
        <v>0</v>
      </c>
      <c r="E403" s="158"/>
      <c r="F403" s="159"/>
      <c r="G403" s="215"/>
      <c r="H403" s="159"/>
      <c r="I403" s="159"/>
      <c r="U403" s="155" t="str">
        <f t="shared" si="55"/>
        <v xml:space="preserve">  </v>
      </c>
    </row>
    <row r="404" spans="1:21" ht="20.25" thickBot="1">
      <c r="A404" s="224"/>
      <c r="B404" s="211"/>
      <c r="C404" s="229"/>
      <c r="D404" s="211"/>
      <c r="E404" s="209" t="s">
        <v>1087</v>
      </c>
      <c r="F404" s="254">
        <f>SUM(F386:F400)</f>
        <v>130459.7</v>
      </c>
      <c r="G404" s="215"/>
      <c r="H404" s="254">
        <f>SUM(H386:H400)</f>
        <v>370081.7</v>
      </c>
      <c r="I404" s="190"/>
      <c r="U404" s="155" t="str">
        <f t="shared" si="55"/>
        <v>แสดง</v>
      </c>
    </row>
    <row r="405" spans="1:21" ht="20.25" thickTop="1">
      <c r="A405" s="224"/>
      <c r="B405" s="211"/>
      <c r="C405" s="229"/>
      <c r="D405" s="211"/>
      <c r="E405" s="214"/>
      <c r="F405" s="173"/>
      <c r="G405" s="215"/>
      <c r="H405" s="173"/>
      <c r="I405" s="173"/>
      <c r="U405" s="155" t="str">
        <f t="shared" ref="U405:U406" si="56">IF($F$404&lt;&gt;0,"แสดง",IF($H$404&lt;&gt;0,"แสดง","  "))</f>
        <v>แสดง</v>
      </c>
    </row>
    <row r="406" spans="1:21">
      <c r="G406" s="215"/>
      <c r="U406" s="155" t="str">
        <f t="shared" si="56"/>
        <v>แสดง</v>
      </c>
    </row>
    <row r="407" spans="1:21" hidden="1">
      <c r="A407" s="271"/>
      <c r="B407" s="271"/>
      <c r="C407" s="272"/>
      <c r="D407" s="271"/>
      <c r="E407" s="179" t="s">
        <v>1880</v>
      </c>
      <c r="F407" s="179"/>
      <c r="G407" s="215"/>
      <c r="H407" s="179"/>
      <c r="I407" s="179"/>
      <c r="J407" s="179"/>
      <c r="K407" s="179"/>
      <c r="L407" s="179"/>
      <c r="M407" s="179"/>
      <c r="N407" s="179"/>
      <c r="O407" s="179"/>
      <c r="P407" s="179"/>
      <c r="Q407" s="179"/>
      <c r="R407" s="179"/>
      <c r="S407" s="179"/>
      <c r="T407" s="179"/>
      <c r="U407" s="155" t="str">
        <f>IF($C$408&lt;&gt;0,"แสดง",IF($D$408&lt;&gt;0,"แสดง","  "))</f>
        <v xml:space="preserve">  </v>
      </c>
    </row>
    <row r="408" spans="1:21" hidden="1">
      <c r="A408" s="224" t="s">
        <v>1760</v>
      </c>
      <c r="B408" s="225" t="s">
        <v>1794</v>
      </c>
      <c r="C408" s="212">
        <f>SUMIF('ตัดระหว่างกัน 2565'!D:D,หมายเหตุ!$B408,'ตัดระหว่างกัน 2565'!L:L)-SUMIF('ตัดระหว่างกัน 2565'!D:D,$B408,'ตัดระหว่างกัน 2565'!K:K)</f>
        <v>0</v>
      </c>
      <c r="D408" s="213">
        <f>SUMIF('ตัดระหว่างกัน 2564'!D:D,$B408,'ตัดระหว่างกัน 2564'!L:L)-SUMIF('ตัดระหว่างกัน 2564'!D:D,หมายเหตุ!$B408,'ตัดระหว่างกัน 2564'!K:K)</f>
        <v>0</v>
      </c>
      <c r="E408" s="273" t="s">
        <v>1766</v>
      </c>
      <c r="F408" s="214"/>
      <c r="G408" s="214"/>
      <c r="H408" s="214"/>
      <c r="I408" s="214"/>
      <c r="J408" s="214"/>
      <c r="K408" s="214"/>
      <c r="L408" s="214"/>
      <c r="M408" s="214"/>
      <c r="N408" s="214"/>
      <c r="O408" s="214"/>
      <c r="P408" s="214"/>
      <c r="Q408" s="214"/>
      <c r="R408" s="214"/>
      <c r="S408" s="214"/>
      <c r="T408" s="214"/>
      <c r="U408" s="155" t="str">
        <f t="shared" ref="U408:U410" si="57">IF($C$408&lt;&gt;0,"แสดง",IF($D$408&lt;&gt;0,"แสดง","  "))</f>
        <v xml:space="preserve">  </v>
      </c>
    </row>
    <row r="409" spans="1:21" hidden="1">
      <c r="A409" s="224"/>
      <c r="B409" s="224"/>
      <c r="C409" s="266"/>
      <c r="D409" s="224"/>
      <c r="E409" s="214"/>
      <c r="F409" s="214"/>
      <c r="G409" s="214"/>
      <c r="H409" s="214"/>
      <c r="I409" s="214"/>
      <c r="J409" s="214"/>
      <c r="K409" s="214"/>
      <c r="L409" s="214"/>
      <c r="M409" s="214"/>
      <c r="N409" s="214"/>
      <c r="O409" s="214"/>
      <c r="P409" s="214"/>
      <c r="Q409" s="214"/>
      <c r="R409" s="214"/>
      <c r="S409" s="214"/>
      <c r="T409" s="214"/>
      <c r="U409" s="155" t="str">
        <f t="shared" si="57"/>
        <v xml:space="preserve">  </v>
      </c>
    </row>
    <row r="410" spans="1:21" hidden="1">
      <c r="U410" s="155" t="str">
        <f t="shared" si="57"/>
        <v xml:space="preserve">  </v>
      </c>
    </row>
    <row r="411" spans="1:21" hidden="1">
      <c r="A411" s="203"/>
      <c r="B411" s="204"/>
      <c r="C411" s="205"/>
      <c r="D411" s="204"/>
      <c r="E411" s="182" t="s">
        <v>1881</v>
      </c>
      <c r="F411" s="179"/>
      <c r="G411" s="179"/>
      <c r="H411" s="179"/>
      <c r="I411" s="208"/>
      <c r="U411" s="155" t="str">
        <f>IF($F$421&lt;&gt;0,"แสดง",IF($H$421&lt;&gt;0,"แสดง","  "))</f>
        <v xml:space="preserve">  </v>
      </c>
    </row>
    <row r="412" spans="1:21" hidden="1">
      <c r="A412" s="223"/>
      <c r="B412" s="204"/>
      <c r="C412" s="205"/>
      <c r="D412" s="204"/>
      <c r="E412" s="209"/>
      <c r="H412" s="178" t="s">
        <v>973</v>
      </c>
      <c r="I412" s="208"/>
      <c r="U412" s="155" t="str">
        <f t="shared" ref="U412:U413" si="58">IF($F$421&lt;&gt;0,"แสดง",IF($H$421&lt;&gt;0,"แสดง","  "))</f>
        <v xml:space="preserve">  </v>
      </c>
    </row>
    <row r="413" spans="1:21" hidden="1">
      <c r="A413" s="223"/>
      <c r="B413" s="204"/>
      <c r="C413" s="205"/>
      <c r="D413" s="204"/>
      <c r="E413" s="209"/>
      <c r="F413" s="178">
        <v>2565</v>
      </c>
      <c r="G413" s="178"/>
      <c r="H413" s="178">
        <v>2564</v>
      </c>
      <c r="I413" s="178"/>
      <c r="U413" s="155" t="str">
        <f t="shared" si="58"/>
        <v xml:space="preserve">  </v>
      </c>
    </row>
    <row r="414" spans="1:21" hidden="1">
      <c r="A414" s="224" t="s">
        <v>159</v>
      </c>
      <c r="B414" s="211" t="s">
        <v>160</v>
      </c>
      <c r="C414" s="212">
        <f>SUMIF('ตัดระหว่างกัน 2565'!D:D,หมายเหตุ!$B414,'ตัดระหว่างกัน 2565'!L:L)-SUMIF('ตัดระหว่างกัน 2565'!D:D,$B414,'ตัดระหว่างกัน 2565'!K:K)</f>
        <v>0</v>
      </c>
      <c r="D414" s="213">
        <f>SUMIF('ตัดระหว่างกัน 2564'!D:D,$B414,'ตัดระหว่างกัน 2564'!L:L)-SUMIF('ตัดระหว่างกัน 2564'!D:D,หมายเหตุ!$B414,'ตัดระหว่างกัน 2564'!K:K)</f>
        <v>0</v>
      </c>
      <c r="E414" s="185" t="s">
        <v>159</v>
      </c>
      <c r="F414" s="215">
        <f>SUM(C414)</f>
        <v>0</v>
      </c>
      <c r="G414" s="215"/>
      <c r="H414" s="215">
        <f t="shared" ref="H414:H420" si="59">SUM(D414)</f>
        <v>0</v>
      </c>
      <c r="I414" s="173"/>
      <c r="U414" s="155" t="str">
        <f t="shared" si="55"/>
        <v xml:space="preserve">  </v>
      </c>
    </row>
    <row r="415" spans="1:21" hidden="1">
      <c r="A415" s="224" t="s">
        <v>190</v>
      </c>
      <c r="B415" s="211" t="s">
        <v>191</v>
      </c>
      <c r="C415" s="212">
        <f>SUMIF('ตัดระหว่างกัน 2565'!D:D,หมายเหตุ!$B415,'ตัดระหว่างกัน 2565'!L:L)-SUMIF('ตัดระหว่างกัน 2565'!D:D,$B415,'ตัดระหว่างกัน 2565'!K:K)</f>
        <v>0</v>
      </c>
      <c r="D415" s="213">
        <f>SUMIF('ตัดระหว่างกัน 2564'!D:D,$B415,'ตัดระหว่างกัน 2564'!L:L)-SUMIF('ตัดระหว่างกัน 2564'!D:D,หมายเหตุ!$B415,'ตัดระหว่างกัน 2564'!K:K)</f>
        <v>0</v>
      </c>
      <c r="E415" s="214" t="s">
        <v>190</v>
      </c>
      <c r="F415" s="215">
        <f t="shared" ref="F415:F420" si="60">SUM(C415)</f>
        <v>0</v>
      </c>
      <c r="G415" s="215"/>
      <c r="H415" s="215">
        <f t="shared" si="59"/>
        <v>0</v>
      </c>
      <c r="I415" s="173"/>
      <c r="U415" s="155" t="str">
        <f t="shared" si="55"/>
        <v xml:space="preserve">  </v>
      </c>
    </row>
    <row r="416" spans="1:21" hidden="1">
      <c r="A416" s="224" t="s">
        <v>192</v>
      </c>
      <c r="B416" s="211" t="s">
        <v>193</v>
      </c>
      <c r="C416" s="212">
        <f>SUMIF('ตัดระหว่างกัน 2565'!D:D,หมายเหตุ!$B416,'ตัดระหว่างกัน 2565'!L:L)-SUMIF('ตัดระหว่างกัน 2565'!D:D,$B416,'ตัดระหว่างกัน 2565'!K:K)</f>
        <v>0</v>
      </c>
      <c r="D416" s="213">
        <f>SUMIF('ตัดระหว่างกัน 2564'!D:D,$B416,'ตัดระหว่างกัน 2564'!L:L)-SUMIF('ตัดระหว่างกัน 2564'!D:D,หมายเหตุ!$B416,'ตัดระหว่างกัน 2564'!K:K)</f>
        <v>0</v>
      </c>
      <c r="E416" s="214" t="s">
        <v>192</v>
      </c>
      <c r="F416" s="215">
        <f t="shared" si="60"/>
        <v>0</v>
      </c>
      <c r="G416" s="215"/>
      <c r="H416" s="215">
        <f t="shared" si="59"/>
        <v>0</v>
      </c>
      <c r="I416" s="173"/>
      <c r="U416" s="155" t="str">
        <f t="shared" si="55"/>
        <v xml:space="preserve">  </v>
      </c>
    </row>
    <row r="417" spans="1:21" hidden="1">
      <c r="A417" s="224" t="s">
        <v>194</v>
      </c>
      <c r="B417" s="211" t="s">
        <v>195</v>
      </c>
      <c r="C417" s="212">
        <f>SUMIF('ตัดระหว่างกัน 2565'!D:D,หมายเหตุ!$B417,'ตัดระหว่างกัน 2565'!L:L)-SUMIF('ตัดระหว่างกัน 2565'!D:D,$B417,'ตัดระหว่างกัน 2565'!K:K)</f>
        <v>0</v>
      </c>
      <c r="D417" s="213">
        <f>SUMIF('ตัดระหว่างกัน 2564'!D:D,$B417,'ตัดระหว่างกัน 2564'!L:L)-SUMIF('ตัดระหว่างกัน 2564'!D:D,หมายเหตุ!$B417,'ตัดระหว่างกัน 2564'!K:K)</f>
        <v>0</v>
      </c>
      <c r="E417" s="214" t="s">
        <v>194</v>
      </c>
      <c r="F417" s="215">
        <f t="shared" si="60"/>
        <v>0</v>
      </c>
      <c r="G417" s="215"/>
      <c r="H417" s="215">
        <f t="shared" si="59"/>
        <v>0</v>
      </c>
      <c r="I417" s="173"/>
      <c r="U417" s="155" t="str">
        <f t="shared" si="55"/>
        <v xml:space="preserve">  </v>
      </c>
    </row>
    <row r="418" spans="1:21" hidden="1">
      <c r="A418" s="224" t="s">
        <v>196</v>
      </c>
      <c r="B418" s="211" t="s">
        <v>197</v>
      </c>
      <c r="C418" s="212">
        <f>SUMIF('ตัดระหว่างกัน 2565'!D:D,หมายเหตุ!$B418,'ตัดระหว่างกัน 2565'!L:L)-SUMIF('ตัดระหว่างกัน 2565'!D:D,$B418,'ตัดระหว่างกัน 2565'!K:K)</f>
        <v>0</v>
      </c>
      <c r="D418" s="213">
        <f>SUMIF('ตัดระหว่างกัน 2564'!D:D,$B418,'ตัดระหว่างกัน 2564'!L:L)-SUMIF('ตัดระหว่างกัน 2564'!D:D,หมายเหตุ!$B418,'ตัดระหว่างกัน 2564'!K:K)</f>
        <v>0</v>
      </c>
      <c r="E418" s="214" t="s">
        <v>196</v>
      </c>
      <c r="F418" s="215">
        <f t="shared" si="60"/>
        <v>0</v>
      </c>
      <c r="G418" s="215"/>
      <c r="H418" s="215">
        <f t="shared" si="59"/>
        <v>0</v>
      </c>
      <c r="I418" s="173"/>
      <c r="U418" s="155" t="str">
        <f t="shared" si="55"/>
        <v xml:space="preserve">  </v>
      </c>
    </row>
    <row r="419" spans="1:21" hidden="1">
      <c r="A419" s="224" t="s">
        <v>169</v>
      </c>
      <c r="B419" s="211" t="s">
        <v>168</v>
      </c>
      <c r="C419" s="212">
        <f>SUMIF('ตัดระหว่างกัน 2565'!D:D,หมายเหตุ!$B419,'ตัดระหว่างกัน 2565'!L:L)-SUMIF('ตัดระหว่างกัน 2565'!D:D,$B419,'ตัดระหว่างกัน 2565'!K:K)</f>
        <v>0</v>
      </c>
      <c r="D419" s="213">
        <f>SUMIF('ตัดระหว่างกัน 2564'!D:D,$B419,'ตัดระหว่างกัน 2564'!L:L)-SUMIF('ตัดระหว่างกัน 2564'!D:D,หมายเหตุ!$B419,'ตัดระหว่างกัน 2564'!K:K)</f>
        <v>0</v>
      </c>
      <c r="E419" s="214" t="s">
        <v>167</v>
      </c>
      <c r="F419" s="215">
        <f t="shared" si="60"/>
        <v>0</v>
      </c>
      <c r="G419" s="215"/>
      <c r="H419" s="215">
        <f t="shared" si="59"/>
        <v>0</v>
      </c>
      <c r="I419" s="173"/>
      <c r="U419" s="155" t="str">
        <f t="shared" si="55"/>
        <v xml:space="preserve">  </v>
      </c>
    </row>
    <row r="420" spans="1:21" hidden="1">
      <c r="A420" s="224" t="s">
        <v>198</v>
      </c>
      <c r="B420" s="211" t="s">
        <v>199</v>
      </c>
      <c r="C420" s="212">
        <f>SUMIF('ตัดระหว่างกัน 2565'!D:D,หมายเหตุ!$B420,'ตัดระหว่างกัน 2565'!L:L)-SUMIF('ตัดระหว่างกัน 2565'!D:D,$B420,'ตัดระหว่างกัน 2565'!K:K)</f>
        <v>0</v>
      </c>
      <c r="D420" s="213">
        <f>SUMIF('ตัดระหว่างกัน 2564'!D:D,$B420,'ตัดระหว่างกัน 2564'!L:L)-SUMIF('ตัดระหว่างกัน 2564'!D:D,หมายเหตุ!$B420,'ตัดระหว่างกัน 2564'!K:K)</f>
        <v>0</v>
      </c>
      <c r="E420" s="214" t="s">
        <v>198</v>
      </c>
      <c r="F420" s="215">
        <f t="shared" si="60"/>
        <v>0</v>
      </c>
      <c r="G420" s="215"/>
      <c r="H420" s="215">
        <f t="shared" si="59"/>
        <v>0</v>
      </c>
      <c r="I420" s="173"/>
      <c r="U420" s="155" t="str">
        <f t="shared" si="55"/>
        <v xml:space="preserve">  </v>
      </c>
    </row>
    <row r="421" spans="1:21" ht="20.25" hidden="1" thickBot="1">
      <c r="A421" s="224"/>
      <c r="B421" s="211"/>
      <c r="C421" s="229"/>
      <c r="D421" s="211"/>
      <c r="E421" s="209" t="s">
        <v>200</v>
      </c>
      <c r="F421" s="231">
        <f>SUM(F414:F420)</f>
        <v>0</v>
      </c>
      <c r="G421" s="215"/>
      <c r="H421" s="231">
        <f>SUM(H414:H420)</f>
        <v>0</v>
      </c>
      <c r="I421" s="190"/>
      <c r="U421" s="155" t="str">
        <f t="shared" si="55"/>
        <v xml:space="preserve">  </v>
      </c>
    </row>
    <row r="422" spans="1:21" hidden="1">
      <c r="E422" s="214"/>
      <c r="F422" s="173"/>
      <c r="G422" s="215"/>
      <c r="H422" s="173"/>
      <c r="I422" s="173"/>
      <c r="J422" s="217"/>
      <c r="K422" s="217"/>
      <c r="L422" s="214"/>
      <c r="M422" s="214"/>
      <c r="N422" s="214"/>
      <c r="O422" s="214"/>
      <c r="P422" s="214"/>
      <c r="Q422" s="214"/>
      <c r="R422" s="214"/>
      <c r="S422" s="214"/>
      <c r="T422" s="214"/>
      <c r="U422" s="155" t="str">
        <f t="shared" ref="U422:U425" si="61">IF($F$421&lt;&gt;0,"แสดง",IF($H$421&lt;&gt;0,"แสดง","  "))</f>
        <v xml:space="preserve">  </v>
      </c>
    </row>
    <row r="423" spans="1:21" hidden="1">
      <c r="E423" s="263" t="s">
        <v>1184</v>
      </c>
      <c r="F423" s="264"/>
      <c r="G423" s="215"/>
      <c r="H423" s="264"/>
      <c r="I423" s="264"/>
      <c r="J423" s="265"/>
      <c r="K423" s="265"/>
      <c r="L423" s="263"/>
      <c r="M423" s="263"/>
      <c r="N423" s="263"/>
      <c r="O423" s="263"/>
      <c r="P423" s="263"/>
      <c r="Q423" s="263"/>
      <c r="R423" s="263"/>
      <c r="S423" s="263"/>
      <c r="T423" s="263"/>
      <c r="U423" s="155" t="str">
        <f t="shared" si="61"/>
        <v xml:space="preserve">  </v>
      </c>
    </row>
    <row r="424" spans="1:21" hidden="1">
      <c r="G424" s="215"/>
      <c r="U424" s="155" t="str">
        <f t="shared" si="61"/>
        <v xml:space="preserve">  </v>
      </c>
    </row>
    <row r="425" spans="1:21" hidden="1">
      <c r="G425" s="215"/>
      <c r="U425" s="155" t="str">
        <f t="shared" si="61"/>
        <v xml:space="preserve">  </v>
      </c>
    </row>
    <row r="426" spans="1:21" hidden="1">
      <c r="A426" s="203"/>
      <c r="B426" s="204"/>
      <c r="C426" s="205"/>
      <c r="D426" s="204"/>
      <c r="E426" s="182" t="s">
        <v>1882</v>
      </c>
      <c r="F426" s="179"/>
      <c r="G426" s="215"/>
      <c r="H426" s="179"/>
      <c r="I426" s="208"/>
      <c r="U426" s="155" t="str">
        <f>IF($F$430&lt;&gt;0,"แสดง",IF($H$430&lt;&gt;0,"แสดง","  "))</f>
        <v xml:space="preserve">  </v>
      </c>
    </row>
    <row r="427" spans="1:21" hidden="1">
      <c r="A427" s="223"/>
      <c r="B427" s="204"/>
      <c r="C427" s="205"/>
      <c r="D427" s="204"/>
      <c r="E427" s="209"/>
      <c r="G427" s="215"/>
      <c r="H427" s="178" t="s">
        <v>973</v>
      </c>
      <c r="I427" s="208"/>
      <c r="U427" s="155" t="str">
        <f t="shared" ref="U427:U428" si="62">IF($F$430&lt;&gt;0,"แสดง",IF($H$430&lt;&gt;0,"แสดง","  "))</f>
        <v xml:space="preserve">  </v>
      </c>
    </row>
    <row r="428" spans="1:21" hidden="1">
      <c r="A428" s="223"/>
      <c r="B428" s="204"/>
      <c r="C428" s="205"/>
      <c r="D428" s="204"/>
      <c r="E428" s="209"/>
      <c r="F428" s="178">
        <v>2565</v>
      </c>
      <c r="G428" s="215"/>
      <c r="H428" s="178">
        <v>2564</v>
      </c>
      <c r="I428" s="178"/>
      <c r="U428" s="155" t="str">
        <f t="shared" si="62"/>
        <v xml:space="preserve">  </v>
      </c>
    </row>
    <row r="429" spans="1:21" hidden="1">
      <c r="A429" s="224" t="s">
        <v>212</v>
      </c>
      <c r="B429" s="211" t="s">
        <v>213</v>
      </c>
      <c r="C429" s="212">
        <f>SUMIF('ตัดระหว่างกัน 2565'!D:D,หมายเหตุ!$B429,'ตัดระหว่างกัน 2565'!L:L)-SUMIF('ตัดระหว่างกัน 2565'!D:D,$B429,'ตัดระหว่างกัน 2565'!K:K)</f>
        <v>0</v>
      </c>
      <c r="D429" s="213">
        <f>SUMIF('ตัดระหว่างกัน 2564'!D:D,$B429,'ตัดระหว่างกัน 2564'!L:L)-SUMIF('ตัดระหว่างกัน 2564'!D:D,หมายเหตุ!$B429,'ตัดระหว่างกัน 2564'!K:K)</f>
        <v>0</v>
      </c>
      <c r="E429" s="214" t="s">
        <v>212</v>
      </c>
      <c r="F429" s="244">
        <f>SUM(C429)</f>
        <v>0</v>
      </c>
      <c r="G429" s="215"/>
      <c r="H429" s="244">
        <f>SUM(D429)</f>
        <v>0</v>
      </c>
      <c r="I429" s="173"/>
      <c r="U429" s="155" t="str">
        <f t="shared" si="55"/>
        <v xml:space="preserve">  </v>
      </c>
    </row>
    <row r="430" spans="1:21" ht="20.25" hidden="1" thickBot="1">
      <c r="E430" s="209" t="s">
        <v>1148</v>
      </c>
      <c r="F430" s="254">
        <f>SUM(F429)</f>
        <v>0</v>
      </c>
      <c r="G430" s="215"/>
      <c r="H430" s="254">
        <f>SUM(H429)</f>
        <v>0</v>
      </c>
      <c r="I430" s="190"/>
      <c r="J430" s="217"/>
      <c r="K430" s="217"/>
      <c r="L430" s="214"/>
      <c r="M430" s="214"/>
      <c r="N430" s="214"/>
      <c r="O430" s="214"/>
      <c r="P430" s="214"/>
      <c r="Q430" s="214"/>
      <c r="R430" s="214"/>
      <c r="S430" s="214"/>
      <c r="T430" s="214"/>
      <c r="U430" s="155" t="str">
        <f t="shared" si="55"/>
        <v xml:space="preserve">  </v>
      </c>
    </row>
    <row r="431" spans="1:21" hidden="1">
      <c r="G431" s="215"/>
      <c r="U431" s="155" t="str">
        <f t="shared" ref="U431:U432" si="63">IF($F$430&lt;&gt;0,"แสดง",IF($H$430&lt;&gt;0,"แสดง","  "))</f>
        <v xml:space="preserve">  </v>
      </c>
    </row>
    <row r="432" spans="1:21" hidden="1">
      <c r="G432" s="215"/>
      <c r="U432" s="155" t="str">
        <f t="shared" si="63"/>
        <v xml:space="preserve">  </v>
      </c>
    </row>
    <row r="433" spans="1:21" hidden="1">
      <c r="A433" s="274" t="s">
        <v>1518</v>
      </c>
      <c r="B433" s="219" t="s">
        <v>1517</v>
      </c>
      <c r="C433" s="212">
        <f>SUMIF('ตัดระหว่างกัน 2565'!D:D,หมายเหตุ!$B433,'ตัดระหว่างกัน 2565'!L:L)-SUMIF('ตัดระหว่างกัน 2565'!D:D,$B433,'ตัดระหว่างกัน 2565'!K:K)</f>
        <v>0</v>
      </c>
      <c r="D433" s="213">
        <f>SUMIF('ตัดระหว่างกัน 2564'!D:D,$B433,'ตัดระหว่างกัน 2564'!L:L)-SUMIF('ตัดระหว่างกัน 2564'!D:D,หมายเหตุ!$B433,'ตัดระหว่างกัน 2564'!K:K)</f>
        <v>0</v>
      </c>
      <c r="E433" s="182" t="s">
        <v>1883</v>
      </c>
      <c r="F433" s="179"/>
      <c r="G433" s="179"/>
      <c r="H433" s="179"/>
      <c r="I433" s="208"/>
      <c r="J433" s="178"/>
      <c r="K433" s="178"/>
      <c r="U433" s="155" t="str">
        <f>IF($F$448&lt;&gt;0,"แสดง",IF($H$448&lt;&gt;0,"แสดง","  "))</f>
        <v xml:space="preserve">  </v>
      </c>
    </row>
    <row r="434" spans="1:21" hidden="1">
      <c r="A434" s="274" t="s">
        <v>1520</v>
      </c>
      <c r="B434" s="219" t="s">
        <v>1519</v>
      </c>
      <c r="C434" s="212">
        <f>SUMIF('ตัดระหว่างกัน 2565'!D:D,หมายเหตุ!$B434,'ตัดระหว่างกัน 2565'!L:L)-SUMIF('ตัดระหว่างกัน 2565'!D:D,$B434,'ตัดระหว่างกัน 2565'!K:K)</f>
        <v>0</v>
      </c>
      <c r="D434" s="213">
        <f>SUMIF('ตัดระหว่างกัน 2564'!D:D,$B434,'ตัดระหว่างกัน 2564'!L:L)-SUMIF('ตัดระหว่างกัน 2564'!D:D,หมายเหตุ!$B434,'ตัดระหว่างกัน 2564'!K:K)</f>
        <v>0</v>
      </c>
      <c r="E434" s="209"/>
      <c r="H434" s="178" t="s">
        <v>973</v>
      </c>
      <c r="I434" s="208"/>
      <c r="J434" s="178"/>
      <c r="K434" s="178"/>
      <c r="U434" s="155" t="str">
        <f t="shared" ref="U434:U435" si="64">IF($F$448&lt;&gt;0,"แสดง",IF($H$448&lt;&gt;0,"แสดง","  "))</f>
        <v xml:space="preserve">  </v>
      </c>
    </row>
    <row r="435" spans="1:21" hidden="1">
      <c r="A435" s="274" t="s">
        <v>1522</v>
      </c>
      <c r="B435" s="219" t="s">
        <v>1521</v>
      </c>
      <c r="C435" s="212">
        <f>SUMIF('ตัดระหว่างกัน 2565'!D:D,หมายเหตุ!$B435,'ตัดระหว่างกัน 2565'!L:L)-SUMIF('ตัดระหว่างกัน 2565'!D:D,$B435,'ตัดระหว่างกัน 2565'!K:K)</f>
        <v>0</v>
      </c>
      <c r="D435" s="213">
        <f>SUMIF('ตัดระหว่างกัน 2564'!D:D,$B435,'ตัดระหว่างกัน 2564'!L:L)-SUMIF('ตัดระหว่างกัน 2564'!D:D,หมายเหตุ!$B435,'ตัดระหว่างกัน 2564'!K:K)</f>
        <v>0</v>
      </c>
      <c r="E435" s="209"/>
      <c r="F435" s="178">
        <v>2565</v>
      </c>
      <c r="G435" s="178"/>
      <c r="H435" s="178">
        <v>2564</v>
      </c>
      <c r="I435" s="178"/>
      <c r="J435" s="178"/>
      <c r="K435" s="178"/>
      <c r="U435" s="155" t="str">
        <f t="shared" si="64"/>
        <v xml:space="preserve">  </v>
      </c>
    </row>
    <row r="436" spans="1:21" hidden="1">
      <c r="A436" s="274" t="s">
        <v>1524</v>
      </c>
      <c r="B436" s="219" t="s">
        <v>1523</v>
      </c>
      <c r="C436" s="212">
        <f>SUMIF('ตัดระหว่างกัน 2565'!D:D,หมายเหตุ!$B436,'ตัดระหว่างกัน 2565'!L:L)-SUMIF('ตัดระหว่างกัน 2565'!D:D,$B436,'ตัดระหว่างกัน 2565'!K:K)</f>
        <v>0</v>
      </c>
      <c r="D436" s="213">
        <f>SUMIF('ตัดระหว่างกัน 2564'!D:D,$B436,'ตัดระหว่างกัน 2564'!L:L)-SUMIF('ตัดระหว่างกัน 2564'!D:D,หมายเหตุ!$B436,'ตัดระหว่างกัน 2564'!K:K)</f>
        <v>0</v>
      </c>
      <c r="E436" s="158" t="s">
        <v>173</v>
      </c>
      <c r="F436" s="166">
        <f>SUM(C433:C435,C441:C444)</f>
        <v>0</v>
      </c>
      <c r="G436" s="166"/>
      <c r="H436" s="166">
        <f>SUM(D433:D435,D441:D444)</f>
        <v>0</v>
      </c>
      <c r="I436" s="159"/>
      <c r="J436" s="167"/>
      <c r="K436" s="167"/>
      <c r="U436" s="155" t="str">
        <f t="shared" ref="U436:U448" si="65">IF(F436&lt;&gt;0,"แสดง",IF(H436&lt;&gt;0,"แสดง","  "))</f>
        <v xml:space="preserve">  </v>
      </c>
    </row>
    <row r="437" spans="1:21" hidden="1">
      <c r="A437" s="274" t="s">
        <v>1526</v>
      </c>
      <c r="B437" s="219" t="s">
        <v>1525</v>
      </c>
      <c r="C437" s="212">
        <f>SUMIF('ตัดระหว่างกัน 2565'!D:D,หมายเหตุ!$B437,'ตัดระหว่างกัน 2565'!L:L)-SUMIF('ตัดระหว่างกัน 2565'!D:D,$B437,'ตัดระหว่างกัน 2565'!K:K)</f>
        <v>0</v>
      </c>
      <c r="D437" s="213">
        <f>SUMIF('ตัดระหว่างกัน 2564'!D:D,$B437,'ตัดระหว่างกัน 2564'!L:L)-SUMIF('ตัดระหว่างกัน 2564'!D:D,หมายเหตุ!$B437,'ตัดระหว่างกัน 2564'!K:K)</f>
        <v>0</v>
      </c>
      <c r="E437" s="158" t="s">
        <v>174</v>
      </c>
      <c r="F437" s="166">
        <f>SUM(C436:C437,C445:C446)</f>
        <v>0</v>
      </c>
      <c r="G437" s="166"/>
      <c r="H437" s="166">
        <f>SUM(D436:D437,D445:D446)</f>
        <v>0</v>
      </c>
      <c r="I437" s="159"/>
      <c r="J437" s="167"/>
      <c r="K437" s="167"/>
      <c r="U437" s="155" t="str">
        <f t="shared" si="65"/>
        <v xml:space="preserve">  </v>
      </c>
    </row>
    <row r="438" spans="1:21" hidden="1">
      <c r="A438" s="274" t="s">
        <v>1528</v>
      </c>
      <c r="B438" s="219" t="s">
        <v>1527</v>
      </c>
      <c r="C438" s="212">
        <f>SUMIF('ตัดระหว่างกัน 2565'!D:D,หมายเหตุ!$B438,'ตัดระหว่างกัน 2565'!L:L)-SUMIF('ตัดระหว่างกัน 2565'!D:D,$B438,'ตัดระหว่างกัน 2565'!K:K)</f>
        <v>0</v>
      </c>
      <c r="D438" s="213">
        <f>SUMIF('ตัดระหว่างกัน 2564'!D:D,$B438,'ตัดระหว่างกัน 2564'!L:L)-SUMIF('ตัดระหว่างกัน 2564'!D:D,หมายเหตุ!$B438,'ตัดระหว่างกัน 2564'!K:K)</f>
        <v>0</v>
      </c>
      <c r="E438" s="158" t="s">
        <v>175</v>
      </c>
      <c r="F438" s="166">
        <f>SUM(C438:C440,C447:C448)</f>
        <v>0</v>
      </c>
      <c r="G438" s="166"/>
      <c r="H438" s="166">
        <f>SUM(D438:D440,D447:D448)</f>
        <v>0</v>
      </c>
      <c r="I438" s="159"/>
      <c r="J438" s="226"/>
      <c r="K438" s="226"/>
      <c r="U438" s="155" t="str">
        <f t="shared" si="65"/>
        <v xml:space="preserve">  </v>
      </c>
    </row>
    <row r="439" spans="1:21" hidden="1">
      <c r="A439" s="274" t="s">
        <v>1530</v>
      </c>
      <c r="B439" s="219" t="s">
        <v>1529</v>
      </c>
      <c r="C439" s="212">
        <f>SUMIF('ตัดระหว่างกัน 2565'!D:D,หมายเหตุ!$B439,'ตัดระหว่างกัน 2565'!L:L)-SUMIF('ตัดระหว่างกัน 2565'!D:D,$B439,'ตัดระหว่างกัน 2565'!K:K)</f>
        <v>0</v>
      </c>
      <c r="D439" s="213">
        <f>SUMIF('ตัดระหว่างกัน 2564'!D:D,$B439,'ตัดระหว่างกัน 2564'!L:L)-SUMIF('ตัดระหว่างกัน 2564'!D:D,หมายเหตุ!$B439,'ตัดระหว่างกัน 2564'!K:K)</f>
        <v>0</v>
      </c>
      <c r="E439" s="209" t="s">
        <v>201</v>
      </c>
      <c r="F439" s="239">
        <f>SUM(F436:F438)</f>
        <v>0</v>
      </c>
      <c r="G439" s="166"/>
      <c r="H439" s="239">
        <f>SUM(H436:H438)</f>
        <v>0</v>
      </c>
      <c r="I439" s="190"/>
      <c r="J439" s="217"/>
      <c r="K439" s="217"/>
      <c r="U439" s="155" t="str">
        <f t="shared" si="65"/>
        <v xml:space="preserve">  </v>
      </c>
    </row>
    <row r="440" spans="1:21" hidden="1">
      <c r="A440" s="274" t="s">
        <v>1532</v>
      </c>
      <c r="B440" s="219" t="s">
        <v>1531</v>
      </c>
      <c r="C440" s="212">
        <f>SUMIF('ตัดระหว่างกัน 2565'!D:D,หมายเหตุ!$B440,'ตัดระหว่างกัน 2565'!L:L)-SUMIF('ตัดระหว่างกัน 2565'!D:D,$B440,'ตัดระหว่างกัน 2565'!K:K)</f>
        <v>0</v>
      </c>
      <c r="D440" s="213">
        <f>SUMIF('ตัดระหว่างกัน 2564'!D:D,$B440,'ตัดระหว่างกัน 2564'!L:L)-SUMIF('ตัดระหว่างกัน 2564'!D:D,หมายเหตุ!$B440,'ตัดระหว่างกัน 2564'!K:K)</f>
        <v>0</v>
      </c>
      <c r="E440" s="158" t="s">
        <v>1853</v>
      </c>
      <c r="F440" s="196">
        <f>-SUM(C433:C440)</f>
        <v>0</v>
      </c>
      <c r="G440" s="166"/>
      <c r="H440" s="196">
        <f>-SUM(D433:D440)</f>
        <v>0</v>
      </c>
      <c r="I440" s="159"/>
      <c r="J440" s="167"/>
      <c r="K440" s="167"/>
      <c r="U440" s="155" t="str">
        <f t="shared" si="65"/>
        <v xml:space="preserve">  </v>
      </c>
    </row>
    <row r="441" spans="1:21" hidden="1">
      <c r="A441" s="227" t="s">
        <v>1534</v>
      </c>
      <c r="B441" s="219" t="s">
        <v>1533</v>
      </c>
      <c r="C441" s="212">
        <f>SUMIF('ตัดระหว่างกัน 2565'!D:D,หมายเหตุ!$B441,'ตัดระหว่างกัน 2565'!L:L)-SUMIF('ตัดระหว่างกัน 2565'!D:D,$B441,'ตัดระหว่างกัน 2565'!K:K)</f>
        <v>0</v>
      </c>
      <c r="D441" s="213">
        <f>SUMIF('ตัดระหว่างกัน 2564'!D:D,$B441,'ตัดระหว่างกัน 2564'!L:L)-SUMIF('ตัดระหว่างกัน 2564'!D:D,หมายเหตุ!$B441,'ตัดระหว่างกัน 2564'!K:K)</f>
        <v>0</v>
      </c>
      <c r="E441" s="158"/>
      <c r="F441" s="159"/>
      <c r="G441" s="166"/>
      <c r="H441" s="159"/>
      <c r="I441" s="159"/>
      <c r="J441" s="167"/>
      <c r="K441" s="167"/>
      <c r="U441" s="155" t="str">
        <f t="shared" si="65"/>
        <v xml:space="preserve">  </v>
      </c>
    </row>
    <row r="442" spans="1:21" hidden="1">
      <c r="A442" s="227" t="s">
        <v>1536</v>
      </c>
      <c r="B442" s="219" t="s">
        <v>1535</v>
      </c>
      <c r="C442" s="212">
        <f>SUMIF('ตัดระหว่างกัน 2565'!D:D,หมายเหตุ!$B442,'ตัดระหว่างกัน 2565'!L:L)-SUMIF('ตัดระหว่างกัน 2565'!D:D,$B442,'ตัดระหว่างกัน 2565'!K:K)</f>
        <v>0</v>
      </c>
      <c r="D442" s="213">
        <f>SUMIF('ตัดระหว่างกัน 2564'!D:D,$B442,'ตัดระหว่างกัน 2564'!L:L)-SUMIF('ตัดระหว่างกัน 2564'!D:D,หมายเหตุ!$B442,'ตัดระหว่างกัน 2564'!K:K)</f>
        <v>0</v>
      </c>
      <c r="E442" s="158"/>
      <c r="F442" s="159"/>
      <c r="G442" s="166"/>
      <c r="H442" s="159"/>
      <c r="I442" s="159"/>
      <c r="J442" s="167"/>
      <c r="K442" s="167"/>
      <c r="U442" s="155" t="str">
        <f t="shared" si="65"/>
        <v xml:space="preserve">  </v>
      </c>
    </row>
    <row r="443" spans="1:21" hidden="1">
      <c r="A443" s="227" t="s">
        <v>1538</v>
      </c>
      <c r="B443" s="219" t="s">
        <v>1537</v>
      </c>
      <c r="C443" s="212">
        <f>SUMIF('ตัดระหว่างกัน 2565'!D:D,หมายเหตุ!$B443,'ตัดระหว่างกัน 2565'!L:L)-SUMIF('ตัดระหว่างกัน 2565'!D:D,$B443,'ตัดระหว่างกัน 2565'!K:K)</f>
        <v>0</v>
      </c>
      <c r="D443" s="213">
        <f>SUMIF('ตัดระหว่างกัน 2564'!D:D,$B443,'ตัดระหว่างกัน 2564'!L:L)-SUMIF('ตัดระหว่างกัน 2564'!D:D,หมายเหตุ!$B443,'ตัดระหว่างกัน 2564'!K:K)</f>
        <v>0</v>
      </c>
      <c r="E443" s="158"/>
      <c r="F443" s="159"/>
      <c r="G443" s="166"/>
      <c r="H443" s="159"/>
      <c r="I443" s="159"/>
      <c r="J443" s="167"/>
      <c r="K443" s="167"/>
      <c r="U443" s="155" t="str">
        <f t="shared" si="65"/>
        <v xml:space="preserve">  </v>
      </c>
    </row>
    <row r="444" spans="1:21" hidden="1">
      <c r="A444" s="227" t="s">
        <v>1540</v>
      </c>
      <c r="B444" s="219" t="s">
        <v>1539</v>
      </c>
      <c r="C444" s="212">
        <f>SUMIF('ตัดระหว่างกัน 2565'!D:D,หมายเหตุ!$B444,'ตัดระหว่างกัน 2565'!L:L)-SUMIF('ตัดระหว่างกัน 2565'!D:D,$B444,'ตัดระหว่างกัน 2565'!K:K)</f>
        <v>0</v>
      </c>
      <c r="D444" s="213">
        <f>SUMIF('ตัดระหว่างกัน 2564'!D:D,$B444,'ตัดระหว่างกัน 2564'!L:L)-SUMIF('ตัดระหว่างกัน 2564'!D:D,หมายเหตุ!$B444,'ตัดระหว่างกัน 2564'!K:K)</f>
        <v>0</v>
      </c>
      <c r="E444" s="158"/>
      <c r="F444" s="159"/>
      <c r="G444" s="166"/>
      <c r="H444" s="159"/>
      <c r="I444" s="159"/>
      <c r="J444" s="167"/>
      <c r="K444" s="167"/>
      <c r="U444" s="155" t="str">
        <f t="shared" si="65"/>
        <v xml:space="preserve">  </v>
      </c>
    </row>
    <row r="445" spans="1:21" hidden="1">
      <c r="A445" s="227" t="s">
        <v>1542</v>
      </c>
      <c r="B445" s="219" t="s">
        <v>1541</v>
      </c>
      <c r="C445" s="212">
        <f>SUMIF('ตัดระหว่างกัน 2565'!D:D,หมายเหตุ!$B445,'ตัดระหว่างกัน 2565'!L:L)-SUMIF('ตัดระหว่างกัน 2565'!D:D,$B445,'ตัดระหว่างกัน 2565'!K:K)</f>
        <v>0</v>
      </c>
      <c r="D445" s="213">
        <f>SUMIF('ตัดระหว่างกัน 2564'!D:D,$B445,'ตัดระหว่างกัน 2564'!L:L)-SUMIF('ตัดระหว่างกัน 2564'!D:D,หมายเหตุ!$B445,'ตัดระหว่างกัน 2564'!K:K)</f>
        <v>0</v>
      </c>
      <c r="E445" s="158"/>
      <c r="F445" s="159"/>
      <c r="G445" s="166"/>
      <c r="H445" s="159"/>
      <c r="I445" s="159"/>
      <c r="J445" s="167"/>
      <c r="K445" s="167"/>
      <c r="U445" s="155" t="str">
        <f t="shared" si="65"/>
        <v xml:space="preserve">  </v>
      </c>
    </row>
    <row r="446" spans="1:21" hidden="1">
      <c r="A446" s="227" t="s">
        <v>1544</v>
      </c>
      <c r="B446" s="219" t="s">
        <v>1543</v>
      </c>
      <c r="C446" s="212">
        <f>SUMIF('ตัดระหว่างกัน 2565'!D:D,หมายเหตุ!$B446,'ตัดระหว่างกัน 2565'!L:L)-SUMIF('ตัดระหว่างกัน 2565'!D:D,$B446,'ตัดระหว่างกัน 2565'!K:K)</f>
        <v>0</v>
      </c>
      <c r="D446" s="213">
        <f>SUMIF('ตัดระหว่างกัน 2564'!D:D,$B446,'ตัดระหว่างกัน 2564'!L:L)-SUMIF('ตัดระหว่างกัน 2564'!D:D,หมายเหตุ!$B446,'ตัดระหว่างกัน 2564'!K:K)</f>
        <v>0</v>
      </c>
      <c r="E446" s="158"/>
      <c r="F446" s="159"/>
      <c r="G446" s="166"/>
      <c r="H446" s="159"/>
      <c r="I446" s="159"/>
      <c r="J446" s="167"/>
      <c r="K446" s="167"/>
      <c r="U446" s="155" t="str">
        <f t="shared" si="65"/>
        <v xml:space="preserve">  </v>
      </c>
    </row>
    <row r="447" spans="1:21" hidden="1">
      <c r="A447" s="227" t="s">
        <v>1546</v>
      </c>
      <c r="B447" s="219" t="s">
        <v>1545</v>
      </c>
      <c r="C447" s="212">
        <f>SUMIF('ตัดระหว่างกัน 2565'!D:D,หมายเหตุ!$B447,'ตัดระหว่างกัน 2565'!L:L)-SUMIF('ตัดระหว่างกัน 2565'!D:D,$B447,'ตัดระหว่างกัน 2565'!K:K)</f>
        <v>0</v>
      </c>
      <c r="D447" s="213">
        <f>SUMIF('ตัดระหว่างกัน 2564'!D:D,$B447,'ตัดระหว่างกัน 2564'!L:L)-SUMIF('ตัดระหว่างกัน 2564'!D:D,หมายเหตุ!$B447,'ตัดระหว่างกัน 2564'!K:K)</f>
        <v>0</v>
      </c>
      <c r="E447" s="158"/>
      <c r="F447" s="159"/>
      <c r="G447" s="166"/>
      <c r="H447" s="159"/>
      <c r="I447" s="159"/>
      <c r="J447" s="167"/>
      <c r="K447" s="167"/>
      <c r="U447" s="155" t="str">
        <f t="shared" si="65"/>
        <v xml:space="preserve">  </v>
      </c>
    </row>
    <row r="448" spans="1:21" ht="20.25" hidden="1" thickBot="1">
      <c r="A448" s="227" t="s">
        <v>1548</v>
      </c>
      <c r="B448" s="219" t="s">
        <v>1547</v>
      </c>
      <c r="C448" s="212">
        <f>SUMIF('ตัดระหว่างกัน 2565'!D:D,หมายเหตุ!$B448,'ตัดระหว่างกัน 2565'!L:L)-SUMIF('ตัดระหว่างกัน 2565'!D:D,$B448,'ตัดระหว่างกัน 2565'!K:K)</f>
        <v>0</v>
      </c>
      <c r="D448" s="213">
        <f>SUMIF('ตัดระหว่างกัน 2564'!D:D,$B448,'ตัดระหว่างกัน 2564'!L:L)-SUMIF('ตัดระหว่างกัน 2564'!D:D,หมายเหตุ!$B448,'ตัดระหว่างกัน 2564'!K:K)</f>
        <v>0</v>
      </c>
      <c r="E448" s="179" t="s">
        <v>1146</v>
      </c>
      <c r="F448" s="275">
        <f>SUM(F439:F440)</f>
        <v>0</v>
      </c>
      <c r="G448" s="166"/>
      <c r="H448" s="275">
        <f>SUM(H439:H440)</f>
        <v>0</v>
      </c>
      <c r="I448" s="178"/>
      <c r="J448" s="217"/>
      <c r="K448" s="217"/>
      <c r="U448" s="155" t="str">
        <f t="shared" si="65"/>
        <v xml:space="preserve">  </v>
      </c>
    </row>
    <row r="449" spans="2:21" hidden="1">
      <c r="E449" s="179"/>
      <c r="F449" s="178"/>
      <c r="G449" s="166"/>
      <c r="H449" s="178"/>
      <c r="I449" s="178"/>
      <c r="J449" s="217"/>
      <c r="K449" s="217"/>
      <c r="U449" s="155" t="str">
        <f t="shared" ref="U449:U464" si="66">IF($F$448&lt;&gt;0,"แสดง",IF($H$448&lt;&gt;0,"แสดง","  "))</f>
        <v xml:space="preserve">  </v>
      </c>
    </row>
    <row r="450" spans="2:21" hidden="1">
      <c r="E450" s="209" t="s">
        <v>1767</v>
      </c>
      <c r="F450" s="173"/>
      <c r="G450" s="166"/>
      <c r="H450" s="173"/>
      <c r="I450" s="173"/>
      <c r="J450" s="226"/>
      <c r="K450" s="226"/>
      <c r="L450" s="173"/>
      <c r="M450" s="173"/>
      <c r="N450" s="173"/>
      <c r="O450" s="173"/>
      <c r="P450" s="173"/>
      <c r="Q450" s="173"/>
      <c r="R450" s="173"/>
      <c r="S450" s="173"/>
      <c r="U450" s="155" t="str">
        <f t="shared" si="66"/>
        <v xml:space="preserve">  </v>
      </c>
    </row>
    <row r="451" spans="2:21" hidden="1">
      <c r="G451" s="166"/>
      <c r="H451" s="190" t="s">
        <v>1009</v>
      </c>
      <c r="I451" s="190"/>
      <c r="J451" s="154"/>
      <c r="K451" s="154"/>
      <c r="L451" s="190" t="s">
        <v>1118</v>
      </c>
      <c r="M451" s="190"/>
      <c r="N451" s="190"/>
      <c r="O451" s="190"/>
      <c r="P451" s="190" t="s">
        <v>21</v>
      </c>
      <c r="Q451" s="190"/>
      <c r="R451" s="190"/>
      <c r="S451" s="190"/>
      <c r="U451" s="155" t="str">
        <f t="shared" si="66"/>
        <v xml:space="preserve">  </v>
      </c>
    </row>
    <row r="452" spans="2:21" hidden="1">
      <c r="E452" s="156" t="s">
        <v>1119</v>
      </c>
      <c r="F452" s="190" t="s">
        <v>1004</v>
      </c>
      <c r="G452" s="190"/>
      <c r="I452" s="190"/>
      <c r="J452" s="190" t="s">
        <v>1010</v>
      </c>
      <c r="K452" s="190"/>
      <c r="L452" s="190" t="s">
        <v>1013</v>
      </c>
      <c r="M452" s="190"/>
      <c r="N452" s="190" t="s">
        <v>1014</v>
      </c>
      <c r="O452" s="190"/>
      <c r="U452" s="155" t="str">
        <f t="shared" si="66"/>
        <v xml:space="preserve">  </v>
      </c>
    </row>
    <row r="453" spans="2:21" hidden="1">
      <c r="E453" s="276" t="s">
        <v>1120</v>
      </c>
      <c r="F453" s="173"/>
      <c r="G453" s="173"/>
      <c r="H453" s="162">
        <f>C433</f>
        <v>0</v>
      </c>
      <c r="I453" s="252"/>
      <c r="J453" s="162"/>
      <c r="K453" s="162"/>
      <c r="L453" s="162"/>
      <c r="M453" s="162"/>
      <c r="N453" s="162"/>
      <c r="O453" s="162"/>
      <c r="P453" s="162">
        <f>SUM(H453:N453)</f>
        <v>0</v>
      </c>
      <c r="Q453" s="165"/>
      <c r="R453" s="165"/>
      <c r="S453" s="165"/>
      <c r="U453" s="155" t="str">
        <f t="shared" si="66"/>
        <v xml:space="preserve">  </v>
      </c>
    </row>
    <row r="454" spans="2:21" hidden="1">
      <c r="E454" s="276" t="s">
        <v>1121</v>
      </c>
      <c r="F454" s="173"/>
      <c r="G454" s="173"/>
      <c r="H454" s="162">
        <f t="shared" ref="H454:H455" si="67">C434</f>
        <v>0</v>
      </c>
      <c r="I454" s="252"/>
      <c r="J454" s="162"/>
      <c r="K454" s="162"/>
      <c r="L454" s="162"/>
      <c r="M454" s="162"/>
      <c r="N454" s="162"/>
      <c r="O454" s="162"/>
      <c r="P454" s="162">
        <f t="shared" ref="P454:P456" si="68">SUM(H454:N454)</f>
        <v>0</v>
      </c>
      <c r="Q454" s="165"/>
      <c r="R454" s="165"/>
      <c r="S454" s="165"/>
      <c r="U454" s="155" t="str">
        <f t="shared" si="66"/>
        <v xml:space="preserve">  </v>
      </c>
    </row>
    <row r="455" spans="2:21" hidden="1">
      <c r="E455" s="276" t="s">
        <v>1122</v>
      </c>
      <c r="F455" s="173"/>
      <c r="G455" s="173"/>
      <c r="H455" s="162">
        <f t="shared" si="67"/>
        <v>0</v>
      </c>
      <c r="I455" s="252"/>
      <c r="J455" s="162"/>
      <c r="K455" s="162"/>
      <c r="L455" s="162"/>
      <c r="M455" s="162"/>
      <c r="N455" s="162"/>
      <c r="O455" s="162"/>
      <c r="P455" s="162">
        <f t="shared" si="68"/>
        <v>0</v>
      </c>
      <c r="Q455" s="165"/>
      <c r="R455" s="165"/>
      <c r="S455" s="165"/>
      <c r="U455" s="155" t="str">
        <f t="shared" si="66"/>
        <v xml:space="preserve">  </v>
      </c>
    </row>
    <row r="456" spans="2:21" hidden="1">
      <c r="E456" s="276" t="s">
        <v>1123</v>
      </c>
      <c r="F456" s="173"/>
      <c r="G456" s="173"/>
      <c r="H456" s="162">
        <f>C439</f>
        <v>0</v>
      </c>
      <c r="I456" s="252"/>
      <c r="J456" s="162"/>
      <c r="K456" s="162"/>
      <c r="L456" s="162"/>
      <c r="M456" s="162"/>
      <c r="N456" s="162"/>
      <c r="O456" s="162"/>
      <c r="P456" s="162">
        <f t="shared" si="68"/>
        <v>0</v>
      </c>
      <c r="Q456" s="165"/>
      <c r="R456" s="165"/>
      <c r="S456" s="165"/>
      <c r="U456" s="155" t="str">
        <f t="shared" si="66"/>
        <v xml:space="preserve">  </v>
      </c>
    </row>
    <row r="457" spans="2:21" hidden="1">
      <c r="B457" s="223"/>
      <c r="C457" s="229"/>
      <c r="D457" s="223"/>
      <c r="E457" s="277" t="s">
        <v>1124</v>
      </c>
      <c r="H457" s="278">
        <f>SUM(H453:H456)</f>
        <v>0</v>
      </c>
      <c r="I457" s="190"/>
      <c r="J457" s="278">
        <f>SUM(J453:J456)</f>
        <v>0</v>
      </c>
      <c r="K457" s="165"/>
      <c r="L457" s="278">
        <f t="shared" ref="L457:P457" si="69">SUM(L453:L456)</f>
        <v>0</v>
      </c>
      <c r="M457" s="165"/>
      <c r="N457" s="278">
        <f t="shared" si="69"/>
        <v>0</v>
      </c>
      <c r="O457" s="165"/>
      <c r="P457" s="278">
        <f t="shared" si="69"/>
        <v>0</v>
      </c>
      <c r="Q457" s="279"/>
      <c r="R457" s="279"/>
      <c r="S457" s="279"/>
      <c r="T457" s="173"/>
      <c r="U457" s="155" t="str">
        <f t="shared" si="66"/>
        <v xml:space="preserve">  </v>
      </c>
    </row>
    <row r="458" spans="2:21" hidden="1">
      <c r="E458" s="156" t="s">
        <v>1125</v>
      </c>
      <c r="H458" s="165"/>
      <c r="I458" s="190"/>
      <c r="J458" s="165"/>
      <c r="K458" s="165"/>
      <c r="L458" s="165"/>
      <c r="M458" s="165"/>
      <c r="N458" s="165"/>
      <c r="O458" s="165"/>
      <c r="P458" s="165"/>
      <c r="Q458" s="165"/>
      <c r="R458" s="165"/>
      <c r="S458" s="165"/>
      <c r="T458" s="190"/>
      <c r="U458" s="155" t="str">
        <f t="shared" si="66"/>
        <v xml:space="preserve">  </v>
      </c>
    </row>
    <row r="459" spans="2:21" hidden="1">
      <c r="E459" s="276" t="s">
        <v>1126</v>
      </c>
      <c r="F459" s="173"/>
      <c r="G459" s="173"/>
      <c r="H459" s="162">
        <f>C436</f>
        <v>0</v>
      </c>
      <c r="I459" s="252"/>
      <c r="J459" s="162"/>
      <c r="K459" s="162"/>
      <c r="L459" s="162"/>
      <c r="M459" s="162"/>
      <c r="N459" s="162"/>
      <c r="O459" s="162"/>
      <c r="P459" s="162">
        <f>SUM(H459:N459)</f>
        <v>0</v>
      </c>
      <c r="Q459" s="165"/>
      <c r="R459" s="165"/>
      <c r="S459" s="165"/>
      <c r="U459" s="155" t="str">
        <f t="shared" si="66"/>
        <v xml:space="preserve">  </v>
      </c>
    </row>
    <row r="460" spans="2:21" hidden="1">
      <c r="E460" s="276" t="s">
        <v>1127</v>
      </c>
      <c r="F460" s="173"/>
      <c r="G460" s="173"/>
      <c r="H460" s="162">
        <f>C437</f>
        <v>0</v>
      </c>
      <c r="I460" s="252"/>
      <c r="J460" s="162"/>
      <c r="K460" s="162"/>
      <c r="L460" s="162"/>
      <c r="M460" s="162"/>
      <c r="N460" s="162"/>
      <c r="O460" s="162"/>
      <c r="P460" s="162">
        <f t="shared" ref="P460:P462" si="70">SUM(H460:N460)</f>
        <v>0</v>
      </c>
      <c r="Q460" s="165"/>
      <c r="R460" s="165"/>
      <c r="S460" s="165"/>
      <c r="T460" s="165"/>
      <c r="U460" s="155" t="str">
        <f t="shared" si="66"/>
        <v xml:space="preserve">  </v>
      </c>
    </row>
    <row r="461" spans="2:21" hidden="1">
      <c r="E461" s="276" t="s">
        <v>1128</v>
      </c>
      <c r="F461" s="173"/>
      <c r="G461" s="173"/>
      <c r="H461" s="162">
        <f>C438</f>
        <v>0</v>
      </c>
      <c r="I461" s="252"/>
      <c r="J461" s="162"/>
      <c r="K461" s="162"/>
      <c r="L461" s="162"/>
      <c r="M461" s="162"/>
      <c r="N461" s="162"/>
      <c r="O461" s="162"/>
      <c r="P461" s="162">
        <f t="shared" si="70"/>
        <v>0</v>
      </c>
      <c r="Q461" s="165"/>
      <c r="R461" s="165"/>
      <c r="S461" s="165"/>
      <c r="T461" s="165"/>
      <c r="U461" s="155" t="str">
        <f t="shared" si="66"/>
        <v xml:space="preserve">  </v>
      </c>
    </row>
    <row r="462" spans="2:21" hidden="1">
      <c r="E462" s="276" t="s">
        <v>1129</v>
      </c>
      <c r="F462" s="173"/>
      <c r="G462" s="173"/>
      <c r="H462" s="162">
        <f>C440</f>
        <v>0</v>
      </c>
      <c r="I462" s="252"/>
      <c r="J462" s="162"/>
      <c r="K462" s="162"/>
      <c r="L462" s="162"/>
      <c r="M462" s="162"/>
      <c r="N462" s="162"/>
      <c r="O462" s="162"/>
      <c r="P462" s="162">
        <f t="shared" si="70"/>
        <v>0</v>
      </c>
      <c r="Q462" s="165"/>
      <c r="R462" s="165"/>
      <c r="S462" s="165"/>
      <c r="T462" s="165"/>
      <c r="U462" s="155" t="str">
        <f t="shared" si="66"/>
        <v xml:space="preserve">  </v>
      </c>
    </row>
    <row r="463" spans="2:21" hidden="1">
      <c r="E463" s="277" t="s">
        <v>1130</v>
      </c>
      <c r="H463" s="278">
        <f>SUM(H459:H462)</f>
        <v>0</v>
      </c>
      <c r="I463" s="190"/>
      <c r="J463" s="278">
        <f>SUM(J459:J462)</f>
        <v>0</v>
      </c>
      <c r="K463" s="165"/>
      <c r="L463" s="278">
        <f t="shared" ref="L463" si="71">SUM(L459:L462)</f>
        <v>0</v>
      </c>
      <c r="M463" s="165"/>
      <c r="N463" s="278">
        <f t="shared" ref="N463" si="72">SUM(N459:N462)</f>
        <v>0</v>
      </c>
      <c r="O463" s="165"/>
      <c r="P463" s="278">
        <f t="shared" ref="P463" si="73">SUM(P459:P462)</f>
        <v>0</v>
      </c>
      <c r="Q463" s="279"/>
      <c r="R463" s="279"/>
      <c r="S463" s="279"/>
      <c r="T463" s="165"/>
      <c r="U463" s="155" t="str">
        <f t="shared" si="66"/>
        <v xml:space="preserve">  </v>
      </c>
    </row>
    <row r="464" spans="2:21" ht="20.25" hidden="1" thickBot="1">
      <c r="E464" s="156" t="s">
        <v>1200</v>
      </c>
      <c r="H464" s="280">
        <f>H457+H463</f>
        <v>0</v>
      </c>
      <c r="I464" s="190"/>
      <c r="J464" s="280">
        <f t="shared" ref="J464:P464" si="74">J457+J463</f>
        <v>0</v>
      </c>
      <c r="K464" s="280">
        <f t="shared" si="74"/>
        <v>0</v>
      </c>
      <c r="L464" s="280">
        <f t="shared" si="74"/>
        <v>0</v>
      </c>
      <c r="M464" s="165"/>
      <c r="N464" s="280">
        <f t="shared" si="74"/>
        <v>0</v>
      </c>
      <c r="O464" s="165"/>
      <c r="P464" s="280">
        <f t="shared" si="74"/>
        <v>0</v>
      </c>
      <c r="Q464" s="281"/>
      <c r="R464" s="281"/>
      <c r="S464" s="281"/>
      <c r="T464" s="279"/>
      <c r="U464" s="155" t="str">
        <f t="shared" si="66"/>
        <v xml:space="preserve">  </v>
      </c>
    </row>
    <row r="465" spans="1:21" hidden="1">
      <c r="I465" s="190"/>
      <c r="M465" s="165"/>
      <c r="O465" s="165"/>
      <c r="T465" s="165"/>
      <c r="U465" s="155" t="str">
        <f t="shared" ref="U465:U466" si="75">IF($F$448&lt;&gt;0,"แสดง",IF($H$448&lt;&gt;0,"แสดง","  "))</f>
        <v xml:space="preserve">  </v>
      </c>
    </row>
    <row r="466" spans="1:21" hidden="1">
      <c r="T466" s="165"/>
      <c r="U466" s="155" t="str">
        <f t="shared" si="75"/>
        <v xml:space="preserve">  </v>
      </c>
    </row>
    <row r="467" spans="1:21" hidden="1">
      <c r="E467" s="485" t="s">
        <v>1884</v>
      </c>
      <c r="F467" s="485"/>
      <c r="G467" s="485"/>
      <c r="H467" s="485"/>
      <c r="I467" s="485"/>
      <c r="J467" s="485"/>
      <c r="K467" s="485"/>
      <c r="L467" s="485"/>
      <c r="M467" s="485"/>
      <c r="N467" s="485"/>
      <c r="O467" s="485"/>
      <c r="P467" s="485"/>
      <c r="Q467" s="182"/>
      <c r="R467" s="182"/>
      <c r="S467" s="182"/>
      <c r="T467" s="182"/>
      <c r="U467" s="155" t="str">
        <f>IF($C$468&lt;&gt;0,"แสดง",IF($D$468&lt;&gt;0,"แสดง",IF($C$469&lt;&gt;0,"แสดง",IF($D$469&lt;&gt;0,"แสดง","  "))))</f>
        <v xml:space="preserve">  </v>
      </c>
    </row>
    <row r="468" spans="1:21" hidden="1">
      <c r="A468" s="227" t="s">
        <v>1799</v>
      </c>
      <c r="B468" s="219" t="s">
        <v>1798</v>
      </c>
      <c r="C468" s="212">
        <f>SUMIF('ตัดระหว่างกัน 2565'!D:D,หมายเหตุ!$B468,'ตัดระหว่างกัน 2565'!L:L)-SUMIF('ตัดระหว่างกัน 2565'!D:D,$B468,'ตัดระหว่างกัน 2565'!K:K)</f>
        <v>0</v>
      </c>
      <c r="D468" s="213">
        <f>SUMIF('ตัดระหว่างกัน 2564'!D:D,$B468,'ตัดระหว่างกัน 2564'!L:L)-SUMIF('ตัดระหว่างกัน 2564'!D:D,หมายเหตุ!$B468,'ตัดระหว่างกัน 2564'!K:K)</f>
        <v>0</v>
      </c>
      <c r="E468" s="214" t="s">
        <v>1775</v>
      </c>
      <c r="F468" s="253"/>
      <c r="G468" s="253"/>
      <c r="H468" s="253"/>
      <c r="I468" s="253"/>
      <c r="J468" s="253"/>
      <c r="K468" s="253"/>
      <c r="L468" s="253"/>
      <c r="M468" s="253"/>
      <c r="N468" s="253"/>
      <c r="O468" s="253"/>
      <c r="P468" s="253"/>
      <c r="Q468" s="253"/>
      <c r="R468" s="253"/>
      <c r="S468" s="253"/>
      <c r="T468" s="253"/>
      <c r="U468" s="155" t="str">
        <f t="shared" ref="U468:U493" si="76">IF($C$468&lt;&gt;0,"แสดง",IF($D$468&lt;&gt;0,"แสดง",IF($C$469&lt;&gt;0,"แสดง",IF($D$469&lt;&gt;0,"แสดง","  "))))</f>
        <v xml:space="preserve">  </v>
      </c>
    </row>
    <row r="469" spans="1:21" hidden="1">
      <c r="A469" s="227" t="s">
        <v>1797</v>
      </c>
      <c r="B469" s="219" t="s">
        <v>1796</v>
      </c>
      <c r="C469" s="212">
        <f>SUMIF('ตัดระหว่างกัน 2565'!D:D,หมายเหตุ!$B469,'ตัดระหว่างกัน 2565'!L:L)-SUMIF('ตัดระหว่างกัน 2565'!D:D,$B469,'ตัดระหว่างกัน 2565'!K:K)</f>
        <v>0</v>
      </c>
      <c r="D469" s="213">
        <f>SUMIF('ตัดระหว่างกัน 2564'!D:D,$B469,'ตัดระหว่างกัน 2564'!L:L)-SUMIF('ตัดระหว่างกัน 2564'!D:D,หมายเหตุ!$B469,'ตัดระหว่างกัน 2564'!K:K)</f>
        <v>0</v>
      </c>
      <c r="E469" s="214" t="s">
        <v>1204</v>
      </c>
      <c r="F469" s="253"/>
      <c r="G469" s="253"/>
      <c r="H469" s="253"/>
      <c r="I469" s="253"/>
      <c r="J469" s="253"/>
      <c r="K469" s="253"/>
      <c r="L469" s="253"/>
      <c r="M469" s="253"/>
      <c r="N469" s="253"/>
      <c r="O469" s="253"/>
      <c r="P469" s="253"/>
      <c r="Q469" s="253"/>
      <c r="R469" s="253"/>
      <c r="S469" s="253"/>
      <c r="T469" s="253"/>
      <c r="U469" s="155" t="str">
        <f t="shared" si="76"/>
        <v xml:space="preserve">  </v>
      </c>
    </row>
    <row r="470" spans="1:21" hidden="1">
      <c r="A470" s="224"/>
      <c r="B470" s="282"/>
      <c r="C470" s="283"/>
      <c r="D470" s="282"/>
      <c r="E470" s="214" t="s">
        <v>1205</v>
      </c>
      <c r="F470" s="253"/>
      <c r="G470" s="253"/>
      <c r="H470" s="253"/>
      <c r="I470" s="253"/>
      <c r="J470" s="253"/>
      <c r="K470" s="253"/>
      <c r="L470" s="253"/>
      <c r="M470" s="253"/>
      <c r="N470" s="253"/>
      <c r="O470" s="253"/>
      <c r="P470" s="253"/>
      <c r="Q470" s="253"/>
      <c r="R470" s="253"/>
      <c r="S470" s="253"/>
      <c r="T470" s="253"/>
      <c r="U470" s="155" t="str">
        <f t="shared" si="76"/>
        <v xml:space="preserve">  </v>
      </c>
    </row>
    <row r="471" spans="1:21" hidden="1">
      <c r="A471" s="155"/>
      <c r="B471" s="155"/>
      <c r="C471" s="155"/>
      <c r="D471" s="155"/>
      <c r="E471" s="182"/>
      <c r="H471" s="179"/>
      <c r="I471" s="179"/>
      <c r="J471" s="178" t="s">
        <v>973</v>
      </c>
      <c r="K471" s="179"/>
      <c r="L471" s="179"/>
      <c r="M471" s="179"/>
      <c r="N471" s="178"/>
      <c r="O471" s="178"/>
      <c r="P471" s="178"/>
      <c r="Q471" s="178"/>
      <c r="R471" s="178"/>
      <c r="S471" s="178"/>
      <c r="T471" s="178"/>
      <c r="U471" s="155" t="str">
        <f t="shared" si="76"/>
        <v xml:space="preserve">  </v>
      </c>
    </row>
    <row r="472" spans="1:21" hidden="1">
      <c r="A472" s="155"/>
      <c r="B472" s="155"/>
      <c r="C472" s="155"/>
      <c r="D472" s="155"/>
      <c r="E472" s="182"/>
      <c r="F472" s="284" t="s">
        <v>1763</v>
      </c>
      <c r="G472" s="284"/>
      <c r="H472" s="284"/>
      <c r="I472" s="284"/>
      <c r="J472" s="284"/>
      <c r="K472" s="178"/>
      <c r="L472" s="179"/>
      <c r="M472" s="179"/>
      <c r="N472" s="178"/>
      <c r="O472" s="178"/>
      <c r="P472" s="178"/>
      <c r="Q472" s="178"/>
      <c r="R472" s="178"/>
      <c r="S472" s="178"/>
      <c r="T472" s="178"/>
      <c r="U472" s="155" t="str">
        <f t="shared" si="76"/>
        <v xml:space="preserve">  </v>
      </c>
    </row>
    <row r="473" spans="1:21" hidden="1">
      <c r="A473" s="267"/>
      <c r="B473" s="285"/>
      <c r="C473" s="286"/>
      <c r="D473" s="285"/>
      <c r="E473" s="209"/>
      <c r="F473" s="490" t="s">
        <v>1787</v>
      </c>
      <c r="G473" s="287"/>
      <c r="H473" s="490" t="s">
        <v>1006</v>
      </c>
      <c r="I473" s="287"/>
      <c r="J473" s="489" t="s">
        <v>21</v>
      </c>
      <c r="K473" s="190"/>
      <c r="L473" s="288"/>
      <c r="M473" s="288"/>
      <c r="N473" s="288"/>
      <c r="O473" s="288"/>
      <c r="P473" s="209"/>
      <c r="Q473" s="209"/>
      <c r="R473" s="190"/>
      <c r="S473" s="190"/>
      <c r="T473" s="190"/>
      <c r="U473" s="155" t="str">
        <f t="shared" si="76"/>
        <v xml:space="preserve">  </v>
      </c>
    </row>
    <row r="474" spans="1:21" hidden="1">
      <c r="A474" s="267"/>
      <c r="B474" s="285"/>
      <c r="C474" s="286"/>
      <c r="D474" s="285"/>
      <c r="E474" s="209"/>
      <c r="F474" s="490"/>
      <c r="G474" s="287"/>
      <c r="H474" s="490"/>
      <c r="I474" s="287"/>
      <c r="J474" s="489"/>
      <c r="K474" s="190"/>
      <c r="L474" s="288"/>
      <c r="M474" s="288"/>
      <c r="N474" s="288"/>
      <c r="O474" s="288"/>
      <c r="P474" s="209"/>
      <c r="Q474" s="209"/>
      <c r="R474" s="190"/>
      <c r="S474" s="190"/>
      <c r="T474" s="190"/>
      <c r="U474" s="155" t="str">
        <f t="shared" si="76"/>
        <v xml:space="preserve">  </v>
      </c>
    </row>
    <row r="475" spans="1:21" hidden="1">
      <c r="A475" s="223"/>
      <c r="B475" s="223"/>
      <c r="C475" s="229"/>
      <c r="D475" s="223"/>
      <c r="E475" s="214" t="s">
        <v>1007</v>
      </c>
      <c r="F475" s="216"/>
      <c r="G475" s="216"/>
      <c r="H475" s="216"/>
      <c r="I475" s="216"/>
      <c r="J475" s="216"/>
      <c r="K475" s="173"/>
      <c r="L475" s="173"/>
      <c r="M475" s="173"/>
      <c r="N475" s="173"/>
      <c r="O475" s="173"/>
      <c r="P475" s="173"/>
      <c r="Q475" s="173"/>
      <c r="R475" s="173"/>
      <c r="S475" s="173"/>
      <c r="T475" s="173"/>
      <c r="U475" s="155" t="str">
        <f t="shared" si="76"/>
        <v xml:space="preserve">  </v>
      </c>
    </row>
    <row r="476" spans="1:21" hidden="1">
      <c r="A476" s="223"/>
      <c r="B476" s="223"/>
      <c r="C476" s="229"/>
      <c r="D476" s="223"/>
      <c r="E476" s="214" t="s">
        <v>1854</v>
      </c>
      <c r="F476" s="289"/>
      <c r="G476" s="216"/>
      <c r="H476" s="289"/>
      <c r="I476" s="216"/>
      <c r="J476" s="289"/>
      <c r="K476" s="173"/>
      <c r="L476" s="173"/>
      <c r="M476" s="173"/>
      <c r="N476" s="173"/>
      <c r="O476" s="173"/>
      <c r="P476" s="173"/>
      <c r="Q476" s="173"/>
      <c r="R476" s="173"/>
      <c r="S476" s="173"/>
      <c r="T476" s="173"/>
      <c r="U476" s="155" t="str">
        <f t="shared" si="76"/>
        <v xml:space="preserve">  </v>
      </c>
    </row>
    <row r="477" spans="1:21" ht="20.25" hidden="1" thickBot="1">
      <c r="A477" s="203"/>
      <c r="B477" s="203"/>
      <c r="C477" s="290"/>
      <c r="D477" s="203"/>
      <c r="E477" s="209" t="s">
        <v>1008</v>
      </c>
      <c r="F477" s="291">
        <f>SUM(F475:F476)</f>
        <v>0</v>
      </c>
      <c r="G477" s="216"/>
      <c r="H477" s="291">
        <f>SUM(H475:H476)</f>
        <v>0</v>
      </c>
      <c r="I477" s="216"/>
      <c r="J477" s="291">
        <f>SUM(J475:J476)</f>
        <v>0</v>
      </c>
      <c r="K477" s="190"/>
      <c r="L477" s="190"/>
      <c r="M477" s="190"/>
      <c r="N477" s="190"/>
      <c r="O477" s="190"/>
      <c r="P477" s="190"/>
      <c r="Q477" s="190"/>
      <c r="R477" s="190"/>
      <c r="S477" s="190"/>
      <c r="T477" s="190"/>
      <c r="U477" s="155" t="str">
        <f t="shared" si="76"/>
        <v xml:space="preserve">  </v>
      </c>
    </row>
    <row r="478" spans="1:21" hidden="1">
      <c r="A478" s="223"/>
      <c r="B478" s="223"/>
      <c r="C478" s="229"/>
      <c r="D478" s="223"/>
      <c r="E478" s="214"/>
      <c r="F478" s="173"/>
      <c r="G478" s="216"/>
      <c r="H478" s="173"/>
      <c r="I478" s="173"/>
      <c r="J478" s="173"/>
      <c r="K478" s="173"/>
      <c r="L478" s="173"/>
      <c r="M478" s="173"/>
      <c r="N478" s="173"/>
      <c r="O478" s="173"/>
      <c r="P478" s="173"/>
      <c r="Q478" s="173"/>
      <c r="R478" s="173"/>
      <c r="S478" s="173"/>
      <c r="T478" s="173"/>
      <c r="U478" s="155" t="str">
        <f t="shared" si="76"/>
        <v xml:space="preserve">  </v>
      </c>
    </row>
    <row r="479" spans="1:21" hidden="1">
      <c r="A479" s="271"/>
      <c r="B479" s="271"/>
      <c r="C479" s="272"/>
      <c r="D479" s="271"/>
      <c r="E479" s="182"/>
      <c r="F479" s="284" t="s">
        <v>1773</v>
      </c>
      <c r="G479" s="284"/>
      <c r="H479" s="284"/>
      <c r="I479" s="284"/>
      <c r="J479" s="284"/>
      <c r="K479" s="178"/>
      <c r="L479" s="486"/>
      <c r="M479" s="486"/>
      <c r="N479" s="486"/>
      <c r="O479" s="486"/>
      <c r="P479" s="486"/>
      <c r="Q479" s="178"/>
      <c r="R479" s="178"/>
      <c r="S479" s="178"/>
      <c r="T479" s="178"/>
      <c r="U479" s="155" t="str">
        <f t="shared" si="76"/>
        <v xml:space="preserve">  </v>
      </c>
    </row>
    <row r="480" spans="1:21" hidden="1">
      <c r="A480" s="267"/>
      <c r="B480" s="285"/>
      <c r="C480" s="286"/>
      <c r="D480" s="285"/>
      <c r="E480" s="209"/>
      <c r="F480" s="490" t="s">
        <v>1787</v>
      </c>
      <c r="G480" s="216"/>
      <c r="H480" s="490" t="s">
        <v>1006</v>
      </c>
      <c r="I480" s="287"/>
      <c r="J480" s="489" t="s">
        <v>21</v>
      </c>
      <c r="K480" s="190"/>
      <c r="L480" s="288"/>
      <c r="M480" s="288"/>
      <c r="N480" s="288"/>
      <c r="O480" s="288"/>
      <c r="P480" s="209"/>
      <c r="Q480" s="209"/>
      <c r="R480" s="190"/>
      <c r="S480" s="190"/>
      <c r="T480" s="190"/>
      <c r="U480" s="155" t="str">
        <f t="shared" si="76"/>
        <v xml:space="preserve">  </v>
      </c>
    </row>
    <row r="481" spans="1:21" hidden="1">
      <c r="A481" s="267"/>
      <c r="B481" s="285"/>
      <c r="C481" s="286"/>
      <c r="D481" s="285"/>
      <c r="E481" s="209"/>
      <c r="F481" s="490"/>
      <c r="G481" s="216"/>
      <c r="H481" s="490"/>
      <c r="I481" s="287"/>
      <c r="J481" s="489"/>
      <c r="K481" s="190"/>
      <c r="L481" s="288"/>
      <c r="M481" s="288"/>
      <c r="N481" s="288"/>
      <c r="O481" s="288"/>
      <c r="P481" s="209"/>
      <c r="Q481" s="209"/>
      <c r="R481" s="190"/>
      <c r="S481" s="190"/>
      <c r="T481" s="190"/>
      <c r="U481" s="155" t="str">
        <f t="shared" si="76"/>
        <v xml:space="preserve">  </v>
      </c>
    </row>
    <row r="482" spans="1:21" hidden="1">
      <c r="A482" s="223"/>
      <c r="B482" s="223"/>
      <c r="C482" s="229"/>
      <c r="D482" s="223"/>
      <c r="E482" s="214" t="s">
        <v>1007</v>
      </c>
      <c r="F482" s="216"/>
      <c r="G482" s="216"/>
      <c r="H482" s="216"/>
      <c r="I482" s="216"/>
      <c r="J482" s="216"/>
      <c r="K482" s="173"/>
      <c r="L482" s="173"/>
      <c r="M482" s="173"/>
      <c r="N482" s="173"/>
      <c r="O482" s="173"/>
      <c r="P482" s="173"/>
      <c r="Q482" s="173"/>
      <c r="R482" s="173"/>
      <c r="S482" s="173"/>
      <c r="T482" s="173"/>
      <c r="U482" s="155" t="str">
        <f t="shared" si="76"/>
        <v xml:space="preserve">  </v>
      </c>
    </row>
    <row r="483" spans="1:21" hidden="1">
      <c r="A483" s="223"/>
      <c r="B483" s="223"/>
      <c r="C483" s="229"/>
      <c r="D483" s="223"/>
      <c r="E483" s="214" t="s">
        <v>1854</v>
      </c>
      <c r="F483" s="289"/>
      <c r="G483" s="216"/>
      <c r="H483" s="289"/>
      <c r="I483" s="216"/>
      <c r="J483" s="289"/>
      <c r="K483" s="173"/>
      <c r="L483" s="173"/>
      <c r="M483" s="173"/>
      <c r="N483" s="173"/>
      <c r="O483" s="173"/>
      <c r="P483" s="173"/>
      <c r="Q483" s="173"/>
      <c r="R483" s="173"/>
      <c r="S483" s="173"/>
      <c r="T483" s="173"/>
      <c r="U483" s="155" t="str">
        <f t="shared" si="76"/>
        <v xml:space="preserve">  </v>
      </c>
    </row>
    <row r="484" spans="1:21" ht="20.25" hidden="1" thickBot="1">
      <c r="A484" s="203"/>
      <c r="B484" s="203"/>
      <c r="C484" s="290"/>
      <c r="D484" s="203"/>
      <c r="E484" s="209" t="s">
        <v>1008</v>
      </c>
      <c r="F484" s="291">
        <f>SUM(F482:F483)</f>
        <v>0</v>
      </c>
      <c r="G484" s="291"/>
      <c r="H484" s="291">
        <f>SUM(H482:H483)</f>
        <v>0</v>
      </c>
      <c r="I484" s="216"/>
      <c r="J484" s="291">
        <f>SUM(J482:J483)</f>
        <v>0</v>
      </c>
      <c r="K484" s="190"/>
      <c r="L484" s="190"/>
      <c r="M484" s="190"/>
      <c r="N484" s="190"/>
      <c r="O484" s="190"/>
      <c r="P484" s="190"/>
      <c r="Q484" s="190"/>
      <c r="R484" s="190"/>
      <c r="S484" s="190"/>
      <c r="T484" s="190"/>
      <c r="U484" s="155" t="str">
        <f t="shared" si="76"/>
        <v xml:space="preserve">  </v>
      </c>
    </row>
    <row r="485" spans="1:21" hidden="1">
      <c r="A485" s="223"/>
      <c r="B485" s="223"/>
      <c r="C485" s="229"/>
      <c r="D485" s="223"/>
      <c r="E485" s="214"/>
      <c r="F485" s="173"/>
      <c r="G485" s="173"/>
      <c r="H485" s="173"/>
      <c r="I485" s="173"/>
      <c r="J485" s="173"/>
      <c r="K485" s="173"/>
      <c r="L485" s="173"/>
      <c r="M485" s="173"/>
      <c r="N485" s="173"/>
      <c r="O485" s="173"/>
      <c r="P485" s="173"/>
      <c r="Q485" s="173"/>
      <c r="R485" s="173"/>
      <c r="S485" s="173"/>
      <c r="T485" s="173"/>
      <c r="U485" s="155" t="str">
        <f t="shared" si="76"/>
        <v xml:space="preserve">  </v>
      </c>
    </row>
    <row r="486" spans="1:21" hidden="1">
      <c r="A486" s="224"/>
      <c r="B486" s="224"/>
      <c r="C486" s="266"/>
      <c r="D486" s="224"/>
      <c r="E486" s="214" t="s">
        <v>1776</v>
      </c>
      <c r="F486" s="214"/>
      <c r="G486" s="214"/>
      <c r="H486" s="214"/>
      <c r="I486" s="214"/>
      <c r="J486" s="214"/>
      <c r="K486" s="214"/>
      <c r="L486" s="214"/>
      <c r="M486" s="214"/>
      <c r="N486" s="214"/>
      <c r="O486" s="214"/>
      <c r="P486" s="214"/>
      <c r="Q486" s="214"/>
      <c r="R486" s="214"/>
      <c r="S486" s="214"/>
      <c r="T486" s="214"/>
      <c r="U486" s="155" t="str">
        <f t="shared" si="76"/>
        <v xml:space="preserve">  </v>
      </c>
    </row>
    <row r="487" spans="1:21" hidden="1">
      <c r="A487" s="211"/>
      <c r="B487" s="267"/>
      <c r="C487" s="268"/>
      <c r="D487" s="267"/>
      <c r="E487" s="253"/>
      <c r="F487" s="489">
        <v>2565</v>
      </c>
      <c r="G487" s="489"/>
      <c r="H487" s="489"/>
      <c r="I487" s="489"/>
      <c r="J487" s="489"/>
      <c r="K487" s="489"/>
      <c r="L487" s="489"/>
      <c r="M487" s="190"/>
      <c r="N487" s="489">
        <v>2564</v>
      </c>
      <c r="O487" s="489"/>
      <c r="P487" s="489"/>
      <c r="Q487" s="489"/>
      <c r="R487" s="489"/>
      <c r="S487" s="489"/>
      <c r="T487" s="489"/>
      <c r="U487" s="155" t="str">
        <f t="shared" si="76"/>
        <v xml:space="preserve">  </v>
      </c>
    </row>
    <row r="488" spans="1:21" hidden="1">
      <c r="A488" s="211"/>
      <c r="F488" s="190" t="s">
        <v>1009</v>
      </c>
      <c r="G488" s="190"/>
      <c r="H488" s="190" t="s">
        <v>1010</v>
      </c>
      <c r="I488" s="190"/>
      <c r="J488" s="190" t="s">
        <v>1011</v>
      </c>
      <c r="K488" s="190"/>
      <c r="L488" s="190" t="s">
        <v>21</v>
      </c>
      <c r="M488" s="190"/>
      <c r="N488" s="190" t="s">
        <v>1009</v>
      </c>
      <c r="O488" s="190"/>
      <c r="P488" s="190" t="s">
        <v>1010</v>
      </c>
      <c r="Q488" s="190"/>
      <c r="R488" s="190" t="s">
        <v>1011</v>
      </c>
      <c r="S488" s="190"/>
      <c r="T488" s="190" t="s">
        <v>21</v>
      </c>
      <c r="U488" s="155" t="str">
        <f t="shared" si="76"/>
        <v xml:space="preserve">  </v>
      </c>
    </row>
    <row r="489" spans="1:21" hidden="1">
      <c r="A489" s="211"/>
      <c r="E489" s="180" t="s">
        <v>1007</v>
      </c>
      <c r="F489" s="216"/>
      <c r="G489" s="216"/>
      <c r="H489" s="216"/>
      <c r="I489" s="252"/>
      <c r="J489" s="216"/>
      <c r="K489" s="216"/>
      <c r="L489" s="216">
        <f>SUM(F489:J489)</f>
        <v>0</v>
      </c>
      <c r="M489" s="216"/>
      <c r="N489" s="216"/>
      <c r="O489" s="252"/>
      <c r="P489" s="216"/>
      <c r="Q489" s="252"/>
      <c r="R489" s="216"/>
      <c r="S489" s="252"/>
      <c r="T489" s="216">
        <f>SUM(K489:P489)</f>
        <v>0</v>
      </c>
      <c r="U489" s="155" t="str">
        <f t="shared" si="76"/>
        <v xml:space="preserve">  </v>
      </c>
    </row>
    <row r="490" spans="1:21" hidden="1">
      <c r="A490" s="203"/>
      <c r="E490" s="180" t="s">
        <v>1012</v>
      </c>
      <c r="F490" s="270"/>
      <c r="G490" s="216"/>
      <c r="H490" s="270"/>
      <c r="I490" s="252"/>
      <c r="J490" s="270"/>
      <c r="K490" s="216"/>
      <c r="L490" s="216">
        <f t="shared" ref="L490" si="77">SUM(F490:J490)</f>
        <v>0</v>
      </c>
      <c r="M490" s="216"/>
      <c r="N490" s="270"/>
      <c r="O490" s="252"/>
      <c r="P490" s="270"/>
      <c r="Q490" s="252"/>
      <c r="R490" s="270"/>
      <c r="S490" s="252"/>
      <c r="T490" s="216">
        <f t="shared" ref="T490" si="78">SUM(K490:P490)</f>
        <v>0</v>
      </c>
      <c r="U490" s="155" t="str">
        <f t="shared" si="76"/>
        <v xml:space="preserve">  </v>
      </c>
    </row>
    <row r="491" spans="1:21" ht="20.25" hidden="1" thickBot="1">
      <c r="A491" s="203"/>
      <c r="E491" s="230"/>
      <c r="F491" s="291">
        <f>SUM(F489:F490)</f>
        <v>0</v>
      </c>
      <c r="G491" s="216"/>
      <c r="H491" s="291">
        <f t="shared" ref="H491:N491" si="79">SUM(H489:H490)</f>
        <v>0</v>
      </c>
      <c r="I491" s="252"/>
      <c r="J491" s="291">
        <f t="shared" si="79"/>
        <v>0</v>
      </c>
      <c r="K491" s="216"/>
      <c r="L491" s="292">
        <f t="shared" si="79"/>
        <v>0</v>
      </c>
      <c r="M491" s="216"/>
      <c r="N491" s="291">
        <f t="shared" si="79"/>
        <v>0</v>
      </c>
      <c r="O491" s="190"/>
      <c r="P491" s="291">
        <f t="shared" ref="P491" si="80">SUM(P489:P490)</f>
        <v>0</v>
      </c>
      <c r="Q491" s="190"/>
      <c r="R491" s="291">
        <f t="shared" ref="R491:T491" si="81">SUM(R489:R490)</f>
        <v>0</v>
      </c>
      <c r="S491" s="190"/>
      <c r="T491" s="292">
        <f t="shared" si="81"/>
        <v>0</v>
      </c>
      <c r="U491" s="155" t="str">
        <f t="shared" si="76"/>
        <v xml:space="preserve">  </v>
      </c>
    </row>
    <row r="492" spans="1:21" hidden="1">
      <c r="G492" s="216"/>
      <c r="I492" s="252"/>
      <c r="K492" s="173"/>
      <c r="M492" s="216"/>
      <c r="O492" s="190"/>
      <c r="Q492" s="190"/>
      <c r="S492" s="190"/>
      <c r="U492" s="155" t="str">
        <f t="shared" si="76"/>
        <v xml:space="preserve">  </v>
      </c>
    </row>
    <row r="493" spans="1:21" hidden="1">
      <c r="K493" s="173"/>
      <c r="Q493" s="190"/>
      <c r="S493" s="190"/>
      <c r="U493" s="155" t="str">
        <f t="shared" si="76"/>
        <v xml:space="preserve">  </v>
      </c>
    </row>
    <row r="494" spans="1:21">
      <c r="A494" s="203"/>
      <c r="B494" s="204"/>
      <c r="C494" s="205"/>
      <c r="D494" s="204"/>
      <c r="E494" s="182" t="s">
        <v>1885</v>
      </c>
      <c r="F494" s="179"/>
      <c r="G494" s="179"/>
      <c r="H494" s="179"/>
      <c r="I494" s="208"/>
      <c r="U494" s="155" t="str">
        <f>IF($F$505&lt;&gt;0,"แสดง",IF($H$505&lt;&gt;0,"แสดง","  "))</f>
        <v>แสดง</v>
      </c>
    </row>
    <row r="495" spans="1:21">
      <c r="A495" s="223"/>
      <c r="B495" s="204"/>
      <c r="C495" s="205"/>
      <c r="D495" s="204"/>
      <c r="E495" s="209"/>
      <c r="H495" s="178" t="s">
        <v>973</v>
      </c>
      <c r="I495" s="208"/>
      <c r="U495" s="155" t="str">
        <f t="shared" ref="U495:U496" si="82">IF($F$505&lt;&gt;0,"แสดง",IF($H$505&lt;&gt;0,"แสดง","  "))</f>
        <v>แสดง</v>
      </c>
    </row>
    <row r="496" spans="1:21">
      <c r="A496" s="223"/>
      <c r="B496" s="204"/>
      <c r="C496" s="205"/>
      <c r="D496" s="204"/>
      <c r="E496" s="209"/>
      <c r="F496" s="178">
        <v>2565</v>
      </c>
      <c r="G496" s="178"/>
      <c r="H496" s="178">
        <v>2564</v>
      </c>
      <c r="I496" s="178"/>
      <c r="U496" s="155" t="str">
        <f t="shared" si="82"/>
        <v>แสดง</v>
      </c>
    </row>
    <row r="497" spans="1:21">
      <c r="A497" s="224" t="s">
        <v>203</v>
      </c>
      <c r="B497" s="211" t="s">
        <v>202</v>
      </c>
      <c r="C497" s="212">
        <f>SUMIF('ตัดระหว่างกัน 2565'!D:D,หมายเหตุ!$B497,'ตัดระหว่างกัน 2565'!L:L)-SUMIF('ตัดระหว่างกัน 2565'!D:D,$B497,'ตัดระหว่างกัน 2565'!K:K)</f>
        <v>848071.02</v>
      </c>
      <c r="D497" s="213">
        <f>SUMIF('ตัดระหว่างกัน 2564'!D:D,$B497,'ตัดระหว่างกัน 2564'!L:L)-SUMIF('ตัดระหว่างกัน 2564'!D:D,หมายเหตุ!$B497,'ตัดระหว่างกัน 2564'!K:K)</f>
        <v>845871.56</v>
      </c>
      <c r="E497" s="214" t="s">
        <v>176</v>
      </c>
      <c r="F497" s="215">
        <f>SUM(C497)</f>
        <v>848071.02</v>
      </c>
      <c r="G497" s="215"/>
      <c r="H497" s="215">
        <f>SUM(D497)</f>
        <v>845871.56</v>
      </c>
      <c r="I497" s="173"/>
      <c r="U497" s="155" t="str">
        <f t="shared" ref="U497:U518" si="83">IF(F497&lt;&gt;0,"แสดง",IF(H497&lt;&gt;0,"แสดง","  "))</f>
        <v>แสดง</v>
      </c>
    </row>
    <row r="498" spans="1:21" hidden="1">
      <c r="A498" s="224" t="s">
        <v>204</v>
      </c>
      <c r="B498" s="211" t="s">
        <v>205</v>
      </c>
      <c r="C498" s="212">
        <f>SUMIF('ตัดระหว่างกัน 2565'!D:D,หมายเหตุ!$B498,'ตัดระหว่างกัน 2565'!L:L)-SUMIF('ตัดระหว่างกัน 2565'!D:D,$B498,'ตัดระหว่างกัน 2565'!K:K)</f>
        <v>0</v>
      </c>
      <c r="D498" s="213">
        <f>SUMIF('ตัดระหว่างกัน 2564'!D:D,$B498,'ตัดระหว่างกัน 2564'!L:L)-SUMIF('ตัดระหว่างกัน 2564'!D:D,หมายเหตุ!$B498,'ตัดระหว่างกัน 2564'!K:K)</f>
        <v>0</v>
      </c>
      <c r="E498" s="214" t="s">
        <v>204</v>
      </c>
      <c r="F498" s="215">
        <f t="shared" ref="F498:F501" si="84">SUM(C498)</f>
        <v>0</v>
      </c>
      <c r="G498" s="215"/>
      <c r="H498" s="215">
        <f>SUM(D498)</f>
        <v>0</v>
      </c>
      <c r="I498" s="173"/>
      <c r="U498" s="155" t="str">
        <f t="shared" si="83"/>
        <v xml:space="preserve">  </v>
      </c>
    </row>
    <row r="499" spans="1:21" hidden="1">
      <c r="A499" s="224" t="s">
        <v>207</v>
      </c>
      <c r="B499" s="211" t="s">
        <v>206</v>
      </c>
      <c r="C499" s="212">
        <f>SUMIF('ตัดระหว่างกัน 2565'!D:D,หมายเหตุ!$B499,'ตัดระหว่างกัน 2565'!L:L)-SUMIF('ตัดระหว่างกัน 2565'!D:D,$B499,'ตัดระหว่างกัน 2565'!K:K)</f>
        <v>0</v>
      </c>
      <c r="D499" s="213">
        <f>SUMIF('ตัดระหว่างกัน 2564'!D:D,$B499,'ตัดระหว่างกัน 2564'!L:L)-SUMIF('ตัดระหว่างกัน 2564'!D:D,หมายเหตุ!$B499,'ตัดระหว่างกัน 2564'!K:K)</f>
        <v>0</v>
      </c>
      <c r="E499" s="214" t="s">
        <v>182</v>
      </c>
      <c r="F499" s="215">
        <f t="shared" si="84"/>
        <v>0</v>
      </c>
      <c r="G499" s="215"/>
      <c r="H499" s="215">
        <f>SUM(D499)</f>
        <v>0</v>
      </c>
      <c r="I499" s="173"/>
      <c r="U499" s="155" t="str">
        <f t="shared" si="83"/>
        <v xml:space="preserve">  </v>
      </c>
    </row>
    <row r="500" spans="1:21">
      <c r="A500" s="224" t="s">
        <v>209</v>
      </c>
      <c r="B500" s="211" t="s">
        <v>208</v>
      </c>
      <c r="C500" s="212">
        <f>SUMIF('ตัดระหว่างกัน 2565'!D:D,หมายเหตุ!$B500,'ตัดระหว่างกัน 2565'!L:L)-SUMIF('ตัดระหว่างกัน 2565'!D:D,$B500,'ตัดระหว่างกัน 2565'!K:K)</f>
        <v>362635</v>
      </c>
      <c r="D500" s="213">
        <f>SUMIF('ตัดระหว่างกัน 2564'!D:D,$B500,'ตัดระหว่างกัน 2564'!L:L)-SUMIF('ตัดระหว่างกัน 2564'!D:D,หมายเหตุ!$B500,'ตัดระหว่างกัน 2564'!K:K)</f>
        <v>123718</v>
      </c>
      <c r="E500" s="214" t="s">
        <v>183</v>
      </c>
      <c r="F500" s="215">
        <f t="shared" si="84"/>
        <v>362635</v>
      </c>
      <c r="G500" s="215"/>
      <c r="H500" s="215">
        <f>SUM(D500)</f>
        <v>123718</v>
      </c>
      <c r="I500" s="173"/>
      <c r="U500" s="155" t="str">
        <f t="shared" si="83"/>
        <v>แสดง</v>
      </c>
    </row>
    <row r="501" spans="1:21" hidden="1">
      <c r="A501" s="224" t="s">
        <v>211</v>
      </c>
      <c r="B501" s="211" t="s">
        <v>210</v>
      </c>
      <c r="C501" s="212">
        <f>SUMIF('ตัดระหว่างกัน 2565'!D:D,หมายเหตุ!$B501,'ตัดระหว่างกัน 2565'!L:L)-SUMIF('ตัดระหว่างกัน 2565'!D:D,$B501,'ตัดระหว่างกัน 2565'!K:K)</f>
        <v>0</v>
      </c>
      <c r="D501" s="213">
        <f>SUMIF('ตัดระหว่างกัน 2564'!D:D,$B501,'ตัดระหว่างกัน 2564'!L:L)-SUMIF('ตัดระหว่างกัน 2564'!D:D,หมายเหตุ!$B501,'ตัดระหว่างกัน 2564'!K:K)</f>
        <v>0</v>
      </c>
      <c r="E501" s="214" t="s">
        <v>186</v>
      </c>
      <c r="F501" s="215">
        <f t="shared" si="84"/>
        <v>0</v>
      </c>
      <c r="G501" s="215"/>
      <c r="H501" s="215">
        <f>SUM(D501)</f>
        <v>0</v>
      </c>
      <c r="I501" s="173"/>
      <c r="U501" s="155" t="str">
        <f t="shared" si="83"/>
        <v xml:space="preserve">  </v>
      </c>
    </row>
    <row r="502" spans="1:21" hidden="1">
      <c r="A502" s="224" t="s">
        <v>1550</v>
      </c>
      <c r="B502" s="225" t="s">
        <v>1549</v>
      </c>
      <c r="C502" s="212">
        <f>SUMIF('ตัดระหว่างกัน 2565'!D:D,หมายเหตุ!$B502,'ตัดระหว่างกัน 2565'!L:L)-SUMIF('ตัดระหว่างกัน 2565'!D:D,$B502,'ตัดระหว่างกัน 2565'!K:K)</f>
        <v>0</v>
      </c>
      <c r="D502" s="213">
        <f>SUMIF('ตัดระหว่างกัน 2564'!D:D,$B502,'ตัดระหว่างกัน 2564'!L:L)-SUMIF('ตัดระหว่างกัน 2564'!D:D,หมายเหตุ!$B502,'ตัดระหว่างกัน 2564'!K:K)</f>
        <v>0</v>
      </c>
      <c r="E502" s="185" t="s">
        <v>189</v>
      </c>
      <c r="F502" s="261">
        <f>SUM(C502:C504)</f>
        <v>0</v>
      </c>
      <c r="G502" s="215"/>
      <c r="H502" s="261">
        <f>SUM(D502:D504)</f>
        <v>0</v>
      </c>
      <c r="I502" s="159"/>
      <c r="U502" s="155" t="str">
        <f t="shared" si="83"/>
        <v xml:space="preserve">  </v>
      </c>
    </row>
    <row r="503" spans="1:21" hidden="1">
      <c r="A503" s="224" t="s">
        <v>1552</v>
      </c>
      <c r="B503" s="225" t="s">
        <v>1551</v>
      </c>
      <c r="C503" s="212">
        <f>SUMIF('ตัดระหว่างกัน 2565'!D:D,หมายเหตุ!$B503,'ตัดระหว่างกัน 2565'!L:L)-SUMIF('ตัดระหว่างกัน 2565'!D:D,$B503,'ตัดระหว่างกัน 2565'!K:K)</f>
        <v>0</v>
      </c>
      <c r="D503" s="213">
        <f>SUMIF('ตัดระหว่างกัน 2564'!D:D,$B503,'ตัดระหว่างกัน 2564'!L:L)-SUMIF('ตัดระหว่างกัน 2564'!D:D,หมายเหตุ!$B503,'ตัดระหว่างกัน 2564'!K:K)</f>
        <v>0</v>
      </c>
      <c r="E503" s="185"/>
      <c r="F503" s="159"/>
      <c r="G503" s="215"/>
      <c r="H503" s="159"/>
      <c r="I503" s="159"/>
      <c r="U503" s="155" t="str">
        <f t="shared" si="83"/>
        <v xml:space="preserve">  </v>
      </c>
    </row>
    <row r="504" spans="1:21" hidden="1">
      <c r="A504" s="224" t="s">
        <v>1554</v>
      </c>
      <c r="B504" s="225" t="s">
        <v>1553</v>
      </c>
      <c r="C504" s="212">
        <f>SUMIF('ตัดระหว่างกัน 2565'!D:D,หมายเหตุ!$B504,'ตัดระหว่างกัน 2565'!L:L)-SUMIF('ตัดระหว่างกัน 2565'!D:D,$B504,'ตัดระหว่างกัน 2565'!K:K)</f>
        <v>0</v>
      </c>
      <c r="D504" s="213">
        <f>SUMIF('ตัดระหว่างกัน 2564'!D:D,$B504,'ตัดระหว่างกัน 2564'!L:L)-SUMIF('ตัดระหว่างกัน 2564'!D:D,หมายเหตุ!$B504,'ตัดระหว่างกัน 2564'!K:K)</f>
        <v>0</v>
      </c>
      <c r="E504" s="185"/>
      <c r="F504" s="159"/>
      <c r="G504" s="215"/>
      <c r="H504" s="159"/>
      <c r="I504" s="159"/>
      <c r="U504" s="155" t="str">
        <f t="shared" si="83"/>
        <v xml:space="preserve">  </v>
      </c>
    </row>
    <row r="505" spans="1:21" ht="20.25" thickBot="1">
      <c r="E505" s="209" t="s">
        <v>1088</v>
      </c>
      <c r="F505" s="231">
        <f>SUM(F497:F502)</f>
        <v>1210706.02</v>
      </c>
      <c r="G505" s="215"/>
      <c r="H505" s="231">
        <f>SUM(H497:H502)</f>
        <v>969589.56</v>
      </c>
      <c r="I505" s="190"/>
      <c r="J505" s="217"/>
      <c r="K505" s="217"/>
      <c r="L505" s="175"/>
      <c r="M505" s="175"/>
      <c r="U505" s="155" t="str">
        <f t="shared" si="83"/>
        <v>แสดง</v>
      </c>
    </row>
    <row r="506" spans="1:21" ht="20.25" thickTop="1">
      <c r="G506" s="215"/>
      <c r="U506" s="155" t="str">
        <f t="shared" ref="U506:U507" si="85">IF($F$505&lt;&gt;0,"แสดง",IF($H$505&lt;&gt;0,"แสดง","  "))</f>
        <v>แสดง</v>
      </c>
    </row>
    <row r="507" spans="1:21">
      <c r="G507" s="215"/>
      <c r="U507" s="155" t="str">
        <f t="shared" si="85"/>
        <v>แสดง</v>
      </c>
    </row>
    <row r="508" spans="1:21" hidden="1">
      <c r="E508" s="293" t="s">
        <v>1886</v>
      </c>
      <c r="F508" s="293"/>
      <c r="G508" s="293"/>
      <c r="H508" s="293"/>
      <c r="I508" s="293"/>
      <c r="J508" s="293"/>
      <c r="K508" s="293"/>
      <c r="L508" s="293"/>
      <c r="M508" s="293"/>
      <c r="N508" s="293"/>
      <c r="O508" s="293"/>
      <c r="P508" s="293"/>
      <c r="Q508" s="293"/>
      <c r="R508" s="487"/>
      <c r="S508" s="487"/>
      <c r="T508" s="487"/>
      <c r="U508" s="155" t="str">
        <f>IF($C$509&lt;&gt;0,"แสดง",IF($D$509&lt;&gt;0,"แสดง","  "))</f>
        <v xml:space="preserve">  </v>
      </c>
    </row>
    <row r="509" spans="1:21" hidden="1">
      <c r="A509" s="201" t="s">
        <v>1761</v>
      </c>
      <c r="B509" s="225" t="s">
        <v>1795</v>
      </c>
      <c r="C509" s="212">
        <f>SUMIF('ตัดระหว่างกัน 2565'!D:D,หมายเหตุ!$B509,'ตัดระหว่างกัน 2565'!L:L)-SUMIF('ตัดระหว่างกัน 2565'!D:D,$B509,'ตัดระหว่างกัน 2565'!K:K)</f>
        <v>0</v>
      </c>
      <c r="D509" s="213">
        <f>SUMIF('ตัดระหว่างกัน 2564'!D:D,$B509,'ตัดระหว่างกัน 2564'!L:L)-SUMIF('ตัดระหว่างกัน 2564'!D:D,หมายเหตุ!$B509,'ตัดระหว่างกัน 2564'!K:K)</f>
        <v>0</v>
      </c>
      <c r="E509" s="295" t="s">
        <v>1768</v>
      </c>
      <c r="F509" s="263"/>
      <c r="G509" s="263"/>
      <c r="H509" s="263"/>
      <c r="I509" s="263"/>
      <c r="J509" s="263"/>
      <c r="K509" s="263"/>
      <c r="L509" s="263"/>
      <c r="M509" s="263"/>
      <c r="N509" s="263"/>
      <c r="O509" s="263"/>
      <c r="P509" s="263"/>
      <c r="Q509" s="263"/>
      <c r="R509" s="263"/>
      <c r="S509" s="263"/>
      <c r="T509" s="263"/>
      <c r="U509" s="155" t="str">
        <f t="shared" ref="U509:U511" si="86">IF($C$509&lt;&gt;0,"แสดง",IF($D$509&lt;&gt;0,"แสดง","  "))</f>
        <v xml:space="preserve">  </v>
      </c>
    </row>
    <row r="510" spans="1:21" hidden="1">
      <c r="E510" s="263"/>
      <c r="F510" s="263"/>
      <c r="G510" s="263"/>
      <c r="H510" s="263"/>
      <c r="I510" s="263"/>
      <c r="J510" s="263"/>
      <c r="K510" s="263"/>
      <c r="L510" s="263"/>
      <c r="M510" s="263"/>
      <c r="N510" s="263"/>
      <c r="O510" s="263"/>
      <c r="P510" s="263"/>
      <c r="Q510" s="263"/>
      <c r="R510" s="263"/>
      <c r="S510" s="263"/>
      <c r="T510" s="263"/>
      <c r="U510" s="155" t="str">
        <f t="shared" si="86"/>
        <v xml:space="preserve">  </v>
      </c>
    </row>
    <row r="511" spans="1:21" hidden="1">
      <c r="E511" s="263"/>
      <c r="F511" s="263"/>
      <c r="G511" s="263"/>
      <c r="H511" s="263"/>
      <c r="I511" s="263"/>
      <c r="J511" s="263"/>
      <c r="K511" s="263"/>
      <c r="L511" s="263"/>
      <c r="M511" s="263"/>
      <c r="N511" s="263"/>
      <c r="O511" s="263"/>
      <c r="P511" s="263"/>
      <c r="Q511" s="263"/>
      <c r="R511" s="263"/>
      <c r="S511" s="263"/>
      <c r="T511" s="263"/>
      <c r="U511" s="155" t="str">
        <f t="shared" si="86"/>
        <v xml:space="preserve">  </v>
      </c>
    </row>
    <row r="512" spans="1:21" hidden="1">
      <c r="A512" s="296"/>
      <c r="B512" s="297"/>
      <c r="C512" s="298"/>
      <c r="D512" s="297"/>
      <c r="E512" s="299" t="s">
        <v>1887</v>
      </c>
      <c r="F512" s="293"/>
      <c r="H512" s="293"/>
      <c r="I512" s="294"/>
      <c r="U512" s="155" t="str">
        <f>IF($F$518&lt;&gt;0,"แสดง",IF($H$518&lt;&gt;0,"แสดง","  "))</f>
        <v xml:space="preserve">  </v>
      </c>
    </row>
    <row r="513" spans="1:21" hidden="1">
      <c r="A513" s="300"/>
      <c r="B513" s="297"/>
      <c r="C513" s="298"/>
      <c r="D513" s="297"/>
      <c r="E513" s="301"/>
      <c r="H513" s="178" t="s">
        <v>973</v>
      </c>
      <c r="I513" s="294"/>
      <c r="U513" s="155" t="str">
        <f t="shared" ref="U513:U514" si="87">IF($F$518&lt;&gt;0,"แสดง",IF($H$518&lt;&gt;0,"แสดง","  "))</f>
        <v xml:space="preserve">  </v>
      </c>
    </row>
    <row r="514" spans="1:21" hidden="1">
      <c r="A514" s="300"/>
      <c r="B514" s="297"/>
      <c r="C514" s="298"/>
      <c r="D514" s="297"/>
      <c r="E514" s="301"/>
      <c r="F514" s="302">
        <v>2565</v>
      </c>
      <c r="H514" s="302">
        <v>2564</v>
      </c>
      <c r="I514" s="302"/>
      <c r="U514" s="155" t="str">
        <f t="shared" si="87"/>
        <v xml:space="preserve">  </v>
      </c>
    </row>
    <row r="515" spans="1:21" hidden="1">
      <c r="A515" s="303" t="s">
        <v>1556</v>
      </c>
      <c r="B515" s="304" t="s">
        <v>1555</v>
      </c>
      <c r="C515" s="212">
        <f>SUMIF('ตัดระหว่างกัน 2565'!D:D,หมายเหตุ!$B515,'ตัดระหว่างกัน 2565'!L:L)-SUMIF('ตัดระหว่างกัน 2565'!D:D,$B515,'ตัดระหว่างกัน 2565'!K:K)</f>
        <v>0</v>
      </c>
      <c r="D515" s="213">
        <f>SUMIF('ตัดระหว่างกัน 2564'!D:D,$B515,'ตัดระหว่างกัน 2564'!L:L)-SUMIF('ตัดระหว่างกัน 2564'!D:D,หมายเหตุ!$B515,'ตัดระหว่างกัน 2564'!K:K)</f>
        <v>0</v>
      </c>
      <c r="E515" s="305" t="s">
        <v>1131</v>
      </c>
      <c r="F515" s="306">
        <f>SUM(C515:C516)</f>
        <v>0</v>
      </c>
      <c r="H515" s="306">
        <f>SUM(D515:D516)</f>
        <v>0</v>
      </c>
      <c r="I515" s="307"/>
      <c r="U515" s="155" t="str">
        <f t="shared" si="83"/>
        <v xml:space="preserve">  </v>
      </c>
    </row>
    <row r="516" spans="1:21" hidden="1">
      <c r="A516" s="303" t="s">
        <v>1558</v>
      </c>
      <c r="B516" s="304" t="s">
        <v>1557</v>
      </c>
      <c r="C516" s="212">
        <f>SUMIF('ตัดระหว่างกัน 2565'!D:D,หมายเหตุ!$B516,'ตัดระหว่างกัน 2565'!L:L)-SUMIF('ตัดระหว่างกัน 2565'!D:D,$B516,'ตัดระหว่างกัน 2565'!K:K)</f>
        <v>0</v>
      </c>
      <c r="D516" s="213">
        <f>SUMIF('ตัดระหว่างกัน 2564'!D:D,$B516,'ตัดระหว่างกัน 2564'!L:L)-SUMIF('ตัดระหว่างกัน 2564'!D:D,หมายเหตุ!$B516,'ตัดระหว่างกัน 2564'!K:K)</f>
        <v>0</v>
      </c>
      <c r="E516" s="305"/>
      <c r="F516" s="307"/>
      <c r="H516" s="307"/>
      <c r="I516" s="307"/>
      <c r="U516" s="155" t="str">
        <f t="shared" si="83"/>
        <v xml:space="preserve">  </v>
      </c>
    </row>
    <row r="517" spans="1:21" hidden="1">
      <c r="A517" s="308" t="s">
        <v>945</v>
      </c>
      <c r="B517" s="309" t="s">
        <v>1033</v>
      </c>
      <c r="C517" s="212">
        <f>SUMIF('ตัดระหว่างกัน 2565'!D:D,หมายเหตุ!$B517,'ตัดระหว่างกัน 2565'!L:L)-SUMIF('ตัดระหว่างกัน 2565'!D:D,$B517,'ตัดระหว่างกัน 2565'!K:K)</f>
        <v>0</v>
      </c>
      <c r="D517" s="213">
        <f>SUMIF('ตัดระหว่างกัน 2564'!D:D,$B517,'ตัดระหว่างกัน 2564'!L:L)-SUMIF('ตัดระหว่างกัน 2564'!D:D,หมายเหตุ!$B517,'ตัดระหว่างกัน 2564'!K:K)</f>
        <v>0</v>
      </c>
      <c r="E517" s="263" t="s">
        <v>945</v>
      </c>
      <c r="F517" s="310">
        <f>SUM(C517)</f>
        <v>0</v>
      </c>
      <c r="H517" s="310">
        <f>SUM(D517)</f>
        <v>0</v>
      </c>
      <c r="I517" s="264"/>
      <c r="U517" s="155" t="str">
        <f t="shared" si="83"/>
        <v xml:space="preserve">  </v>
      </c>
    </row>
    <row r="518" spans="1:21" ht="20.25" hidden="1" thickBot="1">
      <c r="E518" s="299" t="s">
        <v>214</v>
      </c>
      <c r="F518" s="311">
        <f>SUM(F515:F517)</f>
        <v>0</v>
      </c>
      <c r="H518" s="311">
        <f>SUM(H515:H517)</f>
        <v>0</v>
      </c>
      <c r="I518" s="312"/>
      <c r="J518" s="313"/>
      <c r="K518" s="313"/>
      <c r="L518" s="314"/>
      <c r="M518" s="314"/>
      <c r="U518" s="155" t="str">
        <f t="shared" si="83"/>
        <v xml:space="preserve">  </v>
      </c>
    </row>
    <row r="519" spans="1:21" hidden="1">
      <c r="U519" s="155" t="str">
        <f t="shared" ref="U519:U520" si="88">IF($F$518&lt;&gt;0,"แสดง",IF($H$518&lt;&gt;0,"แสดง","  "))</f>
        <v xml:space="preserve">  </v>
      </c>
    </row>
    <row r="520" spans="1:21" hidden="1">
      <c r="U520" s="155" t="str">
        <f t="shared" si="88"/>
        <v xml:space="preserve">  </v>
      </c>
    </row>
    <row r="521" spans="1:21">
      <c r="E521" s="293" t="s">
        <v>1888</v>
      </c>
      <c r="F521" s="293"/>
      <c r="G521" s="293"/>
      <c r="H521" s="293"/>
      <c r="I521" s="293"/>
      <c r="J521" s="293"/>
      <c r="K521" s="293"/>
      <c r="L521" s="293"/>
      <c r="M521" s="293"/>
      <c r="N521" s="293"/>
      <c r="O521" s="293"/>
      <c r="P521" s="293"/>
      <c r="Q521" s="293"/>
      <c r="R521" s="293"/>
      <c r="S521" s="293"/>
      <c r="T521" s="293"/>
      <c r="U521" s="155" t="s">
        <v>1801</v>
      </c>
    </row>
    <row r="522" spans="1:21">
      <c r="E522" s="315" t="s">
        <v>1789</v>
      </c>
      <c r="F522" s="316"/>
      <c r="G522" s="316"/>
      <c r="H522" s="264"/>
      <c r="I522" s="264"/>
      <c r="J522" s="264"/>
      <c r="K522" s="264"/>
      <c r="L522" s="264"/>
      <c r="M522" s="264"/>
      <c r="N522" s="264"/>
      <c r="O522" s="264"/>
      <c r="P522" s="264"/>
      <c r="Q522" s="264"/>
      <c r="R522" s="264"/>
      <c r="S522" s="264"/>
      <c r="T522" s="264"/>
      <c r="U522" s="155" t="s">
        <v>1801</v>
      </c>
    </row>
    <row r="523" spans="1:21">
      <c r="E523" s="263" t="s">
        <v>1015</v>
      </c>
      <c r="F523" s="263"/>
      <c r="G523" s="263"/>
      <c r="H523" s="263"/>
      <c r="I523" s="263"/>
      <c r="J523" s="263"/>
      <c r="K523" s="263"/>
      <c r="L523" s="263"/>
      <c r="M523" s="263"/>
      <c r="N523" s="263"/>
      <c r="O523" s="263"/>
      <c r="P523" s="263"/>
      <c r="Q523" s="263"/>
      <c r="R523" s="263"/>
      <c r="S523" s="263"/>
      <c r="T523" s="263"/>
      <c r="U523" s="155" t="s">
        <v>1801</v>
      </c>
    </row>
    <row r="524" spans="1:21">
      <c r="E524" s="263" t="s">
        <v>1777</v>
      </c>
      <c r="F524" s="263"/>
      <c r="G524" s="263"/>
      <c r="H524" s="263"/>
      <c r="I524" s="263"/>
      <c r="J524" s="263"/>
      <c r="K524" s="263"/>
      <c r="L524" s="263"/>
      <c r="M524" s="263"/>
      <c r="N524" s="263"/>
      <c r="O524" s="263"/>
      <c r="P524" s="263"/>
      <c r="Q524" s="263"/>
      <c r="R524" s="263"/>
      <c r="S524" s="263"/>
      <c r="T524" s="264"/>
      <c r="U524" s="155" t="s">
        <v>1801</v>
      </c>
    </row>
    <row r="525" spans="1:21">
      <c r="E525" s="301"/>
      <c r="G525" s="263"/>
      <c r="H525" s="178" t="s">
        <v>973</v>
      </c>
      <c r="I525" s="301"/>
      <c r="R525" s="264"/>
      <c r="S525" s="264"/>
      <c r="T525" s="264"/>
      <c r="U525" s="155" t="s">
        <v>1801</v>
      </c>
    </row>
    <row r="526" spans="1:21">
      <c r="E526" s="301"/>
      <c r="F526" s="312">
        <v>2565</v>
      </c>
      <c r="G526" s="263"/>
      <c r="H526" s="312">
        <v>2564</v>
      </c>
      <c r="I526" s="312"/>
      <c r="R526" s="264"/>
      <c r="S526" s="264"/>
      <c r="T526" s="264"/>
      <c r="U526" s="155" t="s">
        <v>1801</v>
      </c>
    </row>
    <row r="527" spans="1:21">
      <c r="E527" s="263" t="s">
        <v>1009</v>
      </c>
      <c r="F527" s="317"/>
      <c r="G527" s="263"/>
      <c r="H527" s="317"/>
      <c r="I527" s="264"/>
      <c r="R527" s="264"/>
      <c r="S527" s="264"/>
      <c r="T527" s="264"/>
      <c r="U527" s="155" t="s">
        <v>1801</v>
      </c>
    </row>
    <row r="528" spans="1:21">
      <c r="E528" s="263" t="s">
        <v>1016</v>
      </c>
      <c r="F528" s="317"/>
      <c r="G528" s="317"/>
      <c r="H528" s="317"/>
      <c r="I528" s="264"/>
      <c r="R528" s="264"/>
      <c r="S528" s="264"/>
      <c r="T528" s="264"/>
      <c r="U528" s="155" t="s">
        <v>1801</v>
      </c>
    </row>
    <row r="529" spans="5:21">
      <c r="E529" s="263" t="s">
        <v>1011</v>
      </c>
      <c r="F529" s="317"/>
      <c r="G529" s="317"/>
      <c r="H529" s="317"/>
      <c r="I529" s="264"/>
      <c r="R529" s="264"/>
      <c r="S529" s="264"/>
      <c r="T529" s="264"/>
      <c r="U529" s="155" t="s">
        <v>1801</v>
      </c>
    </row>
    <row r="530" spans="5:21" ht="20.25" thickBot="1">
      <c r="E530" s="301" t="s">
        <v>21</v>
      </c>
      <c r="F530" s="318">
        <f>SUM(F527:F529)</f>
        <v>0</v>
      </c>
      <c r="G530" s="318"/>
      <c r="H530" s="318">
        <f>SUM(H527:H529)</f>
        <v>0</v>
      </c>
      <c r="I530" s="264"/>
      <c r="R530" s="264"/>
      <c r="S530" s="264"/>
      <c r="T530" s="264"/>
      <c r="U530" s="155" t="s">
        <v>1801</v>
      </c>
    </row>
    <row r="531" spans="5:21" ht="20.25" thickTop="1">
      <c r="E531" s="263"/>
      <c r="F531" s="263"/>
      <c r="G531" s="263"/>
      <c r="H531" s="264"/>
      <c r="I531" s="264"/>
      <c r="J531" s="264"/>
      <c r="K531" s="264"/>
      <c r="L531" s="264"/>
      <c r="M531" s="264"/>
      <c r="N531" s="264"/>
      <c r="O531" s="264"/>
      <c r="P531" s="264"/>
      <c r="Q531" s="264"/>
      <c r="R531" s="264"/>
      <c r="S531" s="264"/>
      <c r="T531" s="264"/>
      <c r="U531" s="155" t="s">
        <v>1801</v>
      </c>
    </row>
    <row r="532" spans="5:21">
      <c r="E532" s="295" t="s">
        <v>1790</v>
      </c>
      <c r="F532" s="263"/>
      <c r="G532" s="263"/>
      <c r="H532" s="264"/>
      <c r="I532" s="264"/>
      <c r="J532" s="264"/>
      <c r="K532" s="264"/>
      <c r="L532" s="264"/>
      <c r="M532" s="264"/>
      <c r="N532" s="264"/>
      <c r="O532" s="264"/>
      <c r="P532" s="264"/>
      <c r="Q532" s="264"/>
      <c r="R532" s="264"/>
      <c r="S532" s="264"/>
      <c r="T532" s="264"/>
      <c r="U532" s="155" t="s">
        <v>1801</v>
      </c>
    </row>
    <row r="533" spans="5:21">
      <c r="E533" s="263" t="s">
        <v>1191</v>
      </c>
      <c r="F533" s="263"/>
      <c r="G533" s="263"/>
      <c r="H533" s="263"/>
      <c r="I533" s="263"/>
      <c r="J533" s="263"/>
      <c r="K533" s="263"/>
      <c r="L533" s="263"/>
      <c r="M533" s="263"/>
      <c r="N533" s="263"/>
      <c r="O533" s="263"/>
      <c r="P533" s="263"/>
      <c r="Q533" s="263"/>
      <c r="R533" s="263"/>
      <c r="S533" s="263"/>
      <c r="T533" s="263"/>
      <c r="U533" s="155" t="s">
        <v>1801</v>
      </c>
    </row>
    <row r="534" spans="5:21">
      <c r="E534" s="263" t="s">
        <v>1778</v>
      </c>
      <c r="F534" s="263"/>
      <c r="G534" s="263"/>
      <c r="H534" s="263"/>
      <c r="I534" s="263"/>
      <c r="J534" s="263"/>
      <c r="K534" s="263"/>
      <c r="L534" s="263"/>
      <c r="M534" s="263"/>
      <c r="N534" s="263"/>
      <c r="O534" s="263"/>
      <c r="P534" s="263"/>
      <c r="Q534" s="263"/>
      <c r="R534" s="263"/>
      <c r="S534" s="263"/>
      <c r="T534" s="263"/>
      <c r="U534" s="155" t="s">
        <v>1801</v>
      </c>
    </row>
    <row r="535" spans="5:21">
      <c r="E535" s="263"/>
      <c r="F535" s="264"/>
      <c r="G535" s="264"/>
      <c r="H535" s="264"/>
      <c r="I535" s="264"/>
      <c r="J535" s="264"/>
      <c r="K535" s="264"/>
      <c r="L535" s="264"/>
      <c r="M535" s="264"/>
      <c r="N535" s="264"/>
      <c r="O535" s="264"/>
      <c r="P535" s="264"/>
      <c r="Q535" s="264"/>
      <c r="R535" s="264"/>
      <c r="S535" s="264"/>
      <c r="T535" s="264"/>
      <c r="U535" s="155" t="s">
        <v>1801</v>
      </c>
    </row>
    <row r="536" spans="5:21">
      <c r="E536" s="315" t="s">
        <v>1792</v>
      </c>
      <c r="F536" s="316"/>
      <c r="G536" s="316"/>
      <c r="H536" s="264"/>
      <c r="I536" s="264"/>
      <c r="J536" s="264"/>
      <c r="K536" s="264"/>
      <c r="L536" s="264"/>
      <c r="M536" s="264"/>
      <c r="N536" s="264"/>
      <c r="O536" s="264"/>
      <c r="P536" s="264"/>
      <c r="Q536" s="264"/>
      <c r="R536" s="264"/>
      <c r="S536" s="264"/>
      <c r="T536" s="264"/>
      <c r="U536" s="155" t="s">
        <v>1801</v>
      </c>
    </row>
    <row r="537" spans="5:21">
      <c r="E537" s="263"/>
      <c r="H537" s="178" t="s">
        <v>973</v>
      </c>
      <c r="I537" s="319"/>
      <c r="J537" s="264"/>
      <c r="K537" s="264"/>
      <c r="N537" s="312"/>
      <c r="O537" s="312"/>
      <c r="R537" s="264"/>
      <c r="S537" s="264"/>
      <c r="T537" s="264"/>
      <c r="U537" s="155" t="s">
        <v>1801</v>
      </c>
    </row>
    <row r="538" spans="5:21">
      <c r="E538" s="301" t="s">
        <v>1144</v>
      </c>
      <c r="F538" s="312">
        <v>2565</v>
      </c>
      <c r="G538" s="312"/>
      <c r="H538" s="312">
        <v>2564</v>
      </c>
      <c r="I538" s="312"/>
      <c r="J538" s="264"/>
      <c r="K538" s="264"/>
      <c r="N538" s="312"/>
      <c r="O538" s="312"/>
      <c r="R538" s="264"/>
      <c r="S538" s="264"/>
      <c r="T538" s="264"/>
      <c r="U538" s="155" t="s">
        <v>1801</v>
      </c>
    </row>
    <row r="539" spans="5:21">
      <c r="E539" s="263" t="s">
        <v>1017</v>
      </c>
      <c r="F539" s="317">
        <v>5773599.0099999998</v>
      </c>
      <c r="G539" s="317"/>
      <c r="H539" s="317">
        <v>2381000</v>
      </c>
      <c r="I539" s="264"/>
      <c r="J539" s="264"/>
      <c r="K539" s="264"/>
      <c r="N539" s="264"/>
      <c r="O539" s="264"/>
      <c r="R539" s="264"/>
      <c r="S539" s="264"/>
      <c r="T539" s="264"/>
      <c r="U539" s="155" t="s">
        <v>1801</v>
      </c>
    </row>
    <row r="540" spans="5:21">
      <c r="E540" s="263" t="s">
        <v>1018</v>
      </c>
      <c r="F540" s="317"/>
      <c r="G540" s="317"/>
      <c r="H540" s="317"/>
      <c r="I540" s="264"/>
      <c r="J540" s="264"/>
      <c r="K540" s="264"/>
      <c r="N540" s="264"/>
      <c r="O540" s="264"/>
      <c r="R540" s="264"/>
      <c r="S540" s="264"/>
      <c r="T540" s="264"/>
      <c r="U540" s="155" t="s">
        <v>1801</v>
      </c>
    </row>
    <row r="541" spans="5:21" ht="20.25" thickBot="1">
      <c r="E541" s="301" t="s">
        <v>21</v>
      </c>
      <c r="F541" s="318">
        <f>SUM(F539:F540)</f>
        <v>5773599.0099999998</v>
      </c>
      <c r="G541" s="317"/>
      <c r="H541" s="318">
        <f>SUM(H539:H540)</f>
        <v>2381000</v>
      </c>
      <c r="I541" s="264"/>
      <c r="J541" s="264"/>
      <c r="K541" s="264"/>
      <c r="N541" s="264"/>
      <c r="O541" s="264"/>
      <c r="R541" s="264"/>
      <c r="S541" s="264"/>
      <c r="T541" s="264"/>
      <c r="U541" s="155" t="s">
        <v>1801</v>
      </c>
    </row>
    <row r="542" spans="5:21" ht="20.25" thickTop="1">
      <c r="E542" s="263" t="s">
        <v>1019</v>
      </c>
      <c r="G542" s="317"/>
      <c r="H542" s="263"/>
      <c r="I542" s="263"/>
      <c r="J542" s="263"/>
      <c r="K542" s="263"/>
      <c r="L542" s="263"/>
      <c r="M542" s="263"/>
      <c r="N542" s="263"/>
      <c r="O542" s="263"/>
      <c r="P542" s="263"/>
      <c r="Q542" s="263"/>
      <c r="R542" s="263"/>
      <c r="S542" s="263"/>
      <c r="T542" s="263"/>
      <c r="U542" s="155" t="s">
        <v>1801</v>
      </c>
    </row>
    <row r="543" spans="5:21">
      <c r="E543" s="263"/>
      <c r="F543" s="264"/>
      <c r="G543" s="264"/>
      <c r="H543" s="264"/>
      <c r="I543" s="264"/>
      <c r="J543" s="264"/>
      <c r="K543" s="264"/>
      <c r="L543" s="264"/>
      <c r="M543" s="264"/>
      <c r="N543" s="264"/>
      <c r="O543" s="264"/>
      <c r="P543" s="264"/>
      <c r="Q543" s="264"/>
      <c r="R543" s="264"/>
      <c r="S543" s="264"/>
      <c r="T543" s="264"/>
      <c r="U543" s="155" t="s">
        <v>1801</v>
      </c>
    </row>
    <row r="544" spans="5:21">
      <c r="E544" s="315" t="s">
        <v>1791</v>
      </c>
      <c r="F544" s="316"/>
      <c r="G544" s="316"/>
      <c r="H544" s="264"/>
      <c r="I544" s="264"/>
      <c r="J544" s="264"/>
      <c r="K544" s="264"/>
      <c r="L544" s="264"/>
      <c r="M544" s="264"/>
      <c r="N544" s="264"/>
      <c r="O544" s="264"/>
      <c r="P544" s="264"/>
      <c r="Q544" s="264"/>
      <c r="R544" s="264"/>
      <c r="S544" s="264"/>
      <c r="T544" s="320"/>
      <c r="U544" s="155" t="s">
        <v>1801</v>
      </c>
    </row>
    <row r="545" spans="5:21">
      <c r="E545" s="263" t="s">
        <v>1779</v>
      </c>
      <c r="F545" s="263"/>
      <c r="G545" s="263"/>
      <c r="H545" s="263"/>
      <c r="I545" s="263"/>
      <c r="J545" s="263"/>
      <c r="K545" s="263"/>
      <c r="L545" s="263"/>
      <c r="M545" s="263"/>
      <c r="N545" s="263"/>
      <c r="O545" s="263"/>
      <c r="P545" s="263"/>
      <c r="Q545" s="263"/>
      <c r="R545" s="263"/>
      <c r="S545" s="263"/>
      <c r="T545" s="263"/>
      <c r="U545" s="155" t="s">
        <v>1801</v>
      </c>
    </row>
    <row r="546" spans="5:21">
      <c r="E546" s="263" t="s">
        <v>1020</v>
      </c>
      <c r="F546" s="263"/>
      <c r="G546" s="263"/>
      <c r="H546" s="263"/>
      <c r="I546" s="263"/>
      <c r="J546" s="263"/>
      <c r="K546" s="263"/>
      <c r="L546" s="263"/>
      <c r="M546" s="263"/>
      <c r="N546" s="263"/>
      <c r="O546" s="263"/>
      <c r="P546" s="263"/>
      <c r="Q546" s="263"/>
      <c r="R546" s="263"/>
      <c r="S546" s="263"/>
      <c r="T546" s="263"/>
      <c r="U546" s="155" t="s">
        <v>1801</v>
      </c>
    </row>
    <row r="547" spans="5:21">
      <c r="E547" s="263"/>
      <c r="H547" s="178" t="s">
        <v>973</v>
      </c>
      <c r="I547" s="301"/>
      <c r="J547" s="264"/>
      <c r="K547" s="264"/>
      <c r="N547" s="312"/>
      <c r="O547" s="312"/>
      <c r="R547" s="320"/>
      <c r="S547" s="320"/>
      <c r="T547" s="320"/>
      <c r="U547" s="155" t="s">
        <v>1801</v>
      </c>
    </row>
    <row r="548" spans="5:21">
      <c r="E548" s="263"/>
      <c r="F548" s="312">
        <v>2565</v>
      </c>
      <c r="G548" s="312"/>
      <c r="H548" s="312">
        <v>2564</v>
      </c>
      <c r="I548" s="312"/>
      <c r="J548" s="264"/>
      <c r="K548" s="264"/>
      <c r="N548" s="312"/>
      <c r="O548" s="312"/>
      <c r="R548" s="320"/>
      <c r="S548" s="320"/>
      <c r="T548" s="320"/>
      <c r="U548" s="155" t="s">
        <v>1801</v>
      </c>
    </row>
    <row r="549" spans="5:21">
      <c r="E549" s="263" t="s">
        <v>1009</v>
      </c>
      <c r="F549" s="317"/>
      <c r="G549" s="317"/>
      <c r="H549" s="317"/>
      <c r="I549" s="264"/>
      <c r="J549" s="264"/>
      <c r="K549" s="264"/>
      <c r="N549" s="264"/>
      <c r="O549" s="264"/>
      <c r="R549" s="320"/>
      <c r="S549" s="320"/>
      <c r="T549" s="320"/>
      <c r="U549" s="155" t="s">
        <v>1801</v>
      </c>
    </row>
    <row r="550" spans="5:21">
      <c r="E550" s="263" t="s">
        <v>1016</v>
      </c>
      <c r="F550" s="317"/>
      <c r="G550" s="317"/>
      <c r="H550" s="317"/>
      <c r="I550" s="264"/>
      <c r="J550" s="264"/>
      <c r="K550" s="264"/>
      <c r="N550" s="264"/>
      <c r="O550" s="264"/>
      <c r="R550" s="320"/>
      <c r="S550" s="320"/>
      <c r="T550" s="320"/>
      <c r="U550" s="155" t="s">
        <v>1801</v>
      </c>
    </row>
    <row r="551" spans="5:21">
      <c r="E551" s="263" t="s">
        <v>1011</v>
      </c>
      <c r="F551" s="317"/>
      <c r="G551" s="317"/>
      <c r="H551" s="317"/>
      <c r="I551" s="264"/>
      <c r="J551" s="264"/>
      <c r="K551" s="264"/>
      <c r="N551" s="264"/>
      <c r="O551" s="264"/>
      <c r="R551" s="320"/>
      <c r="S551" s="320"/>
      <c r="T551" s="320"/>
      <c r="U551" s="155" t="s">
        <v>1801</v>
      </c>
    </row>
    <row r="552" spans="5:21" ht="20.25" thickBot="1">
      <c r="E552" s="301" t="s">
        <v>21</v>
      </c>
      <c r="F552" s="318">
        <f>SUM(F549:F551)</f>
        <v>0</v>
      </c>
      <c r="G552" s="317"/>
      <c r="H552" s="318">
        <f>SUM(H549:H551)</f>
        <v>0</v>
      </c>
      <c r="I552" s="264"/>
      <c r="J552" s="264"/>
      <c r="K552" s="264"/>
      <c r="N552" s="264"/>
      <c r="O552" s="264"/>
      <c r="R552" s="320"/>
      <c r="S552" s="320"/>
      <c r="T552" s="320"/>
      <c r="U552" s="155" t="s">
        <v>1801</v>
      </c>
    </row>
    <row r="553" spans="5:21" ht="20.25" thickTop="1">
      <c r="G553" s="317"/>
      <c r="U553" s="155" t="s">
        <v>1801</v>
      </c>
    </row>
    <row r="554" spans="5:21">
      <c r="U554" s="155" t="s">
        <v>1801</v>
      </c>
    </row>
    <row r="555" spans="5:21">
      <c r="E555" s="293" t="s">
        <v>1889</v>
      </c>
      <c r="F555" s="293"/>
      <c r="G555" s="293"/>
      <c r="H555" s="293"/>
      <c r="I555" s="293"/>
      <c r="J555" s="293"/>
      <c r="K555" s="293"/>
      <c r="L555" s="293"/>
      <c r="M555" s="293"/>
      <c r="N555" s="293"/>
      <c r="O555" s="293"/>
      <c r="P555" s="293"/>
      <c r="Q555" s="299"/>
      <c r="U555" s="155" t="s">
        <v>1801</v>
      </c>
    </row>
    <row r="556" spans="5:21">
      <c r="E556" s="295" t="s">
        <v>1769</v>
      </c>
      <c r="F556" s="263"/>
      <c r="G556" s="263"/>
      <c r="H556" s="263"/>
      <c r="I556" s="263"/>
      <c r="J556" s="263"/>
      <c r="K556" s="263"/>
      <c r="L556" s="263"/>
      <c r="M556" s="263"/>
      <c r="N556" s="263"/>
      <c r="O556" s="263"/>
      <c r="P556" s="263"/>
      <c r="Q556" s="263"/>
      <c r="U556" s="155" t="s">
        <v>1801</v>
      </c>
    </row>
    <row r="557" spans="5:21">
      <c r="U557" s="155" t="s">
        <v>1801</v>
      </c>
    </row>
    <row r="558" spans="5:21">
      <c r="U558" s="155" t="s">
        <v>1801</v>
      </c>
    </row>
    <row r="559" spans="5:21">
      <c r="E559" s="301" t="s">
        <v>1890</v>
      </c>
      <c r="F559" s="263"/>
      <c r="G559" s="263"/>
      <c r="H559" s="263"/>
      <c r="I559" s="263"/>
      <c r="J559" s="263"/>
      <c r="K559" s="263"/>
      <c r="L559" s="263"/>
      <c r="M559" s="263"/>
      <c r="N559" s="263"/>
      <c r="O559" s="263"/>
      <c r="P559" s="263"/>
      <c r="Q559" s="263"/>
      <c r="R559" s="263"/>
      <c r="S559" s="263"/>
      <c r="T559" s="263"/>
      <c r="U559" s="155" t="s">
        <v>1801</v>
      </c>
    </row>
    <row r="560" spans="5:21">
      <c r="E560" s="295" t="s">
        <v>1807</v>
      </c>
      <c r="F560" s="263"/>
      <c r="G560" s="263"/>
      <c r="H560" s="263"/>
      <c r="I560" s="263"/>
      <c r="J560" s="263"/>
      <c r="K560" s="263"/>
      <c r="L560" s="263"/>
      <c r="M560" s="263"/>
      <c r="N560" s="263"/>
      <c r="O560" s="263"/>
      <c r="P560" s="263"/>
      <c r="Q560" s="263"/>
      <c r="R560" s="263"/>
      <c r="S560" s="263"/>
      <c r="T560" s="263"/>
      <c r="U560" s="155" t="s">
        <v>1801</v>
      </c>
    </row>
    <row r="561" spans="1:21">
      <c r="E561" s="263"/>
      <c r="F561" s="263"/>
      <c r="G561" s="263"/>
      <c r="H561" s="263"/>
      <c r="I561" s="263"/>
      <c r="J561" s="263"/>
      <c r="K561" s="263"/>
      <c r="L561" s="263"/>
      <c r="M561" s="263"/>
      <c r="N561" s="263"/>
      <c r="O561" s="263"/>
      <c r="P561" s="263"/>
      <c r="Q561" s="263"/>
      <c r="R561" s="263"/>
      <c r="S561" s="263"/>
      <c r="T561" s="263"/>
      <c r="U561" s="155" t="s">
        <v>1801</v>
      </c>
    </row>
    <row r="562" spans="1:21">
      <c r="E562" s="263"/>
      <c r="F562" s="263"/>
      <c r="G562" s="263"/>
      <c r="H562" s="263"/>
      <c r="I562" s="263"/>
      <c r="J562" s="263"/>
      <c r="K562" s="263"/>
      <c r="L562" s="263"/>
      <c r="M562" s="263"/>
      <c r="N562" s="263"/>
      <c r="O562" s="263"/>
      <c r="P562" s="263"/>
      <c r="Q562" s="263"/>
      <c r="R562" s="263"/>
      <c r="S562" s="263"/>
      <c r="T562" s="263"/>
      <c r="U562" s="155" t="s">
        <v>1801</v>
      </c>
    </row>
    <row r="563" spans="1:21">
      <c r="E563" s="293" t="s">
        <v>1170</v>
      </c>
      <c r="F563" s="293"/>
      <c r="G563" s="293"/>
      <c r="H563" s="293"/>
      <c r="I563" s="293"/>
      <c r="J563" s="293"/>
      <c r="K563" s="293"/>
      <c r="L563" s="293"/>
      <c r="M563" s="293"/>
      <c r="N563" s="293"/>
      <c r="O563" s="293"/>
      <c r="P563" s="293"/>
      <c r="Q563" s="299"/>
      <c r="R563" s="293"/>
      <c r="S563" s="293"/>
      <c r="T563" s="293"/>
      <c r="U563" s="155" t="s">
        <v>1801</v>
      </c>
    </row>
    <row r="564" spans="1:21">
      <c r="E564" s="295" t="s">
        <v>1770</v>
      </c>
      <c r="F564" s="263"/>
      <c r="G564" s="263"/>
      <c r="H564" s="263"/>
      <c r="I564" s="263"/>
      <c r="J564" s="263"/>
      <c r="K564" s="263"/>
      <c r="L564" s="263"/>
      <c r="M564" s="263"/>
      <c r="N564" s="263"/>
      <c r="O564" s="263"/>
      <c r="P564" s="263"/>
      <c r="Q564" s="263"/>
      <c r="R564" s="263"/>
      <c r="S564" s="263"/>
      <c r="T564" s="263"/>
      <c r="U564" s="155" t="s">
        <v>1801</v>
      </c>
    </row>
    <row r="565" spans="1:21">
      <c r="E565" s="263"/>
      <c r="F565" s="263"/>
      <c r="G565" s="263"/>
      <c r="H565" s="263"/>
      <c r="I565" s="263"/>
      <c r="J565" s="263"/>
      <c r="K565" s="263"/>
      <c r="L565" s="263"/>
      <c r="M565" s="263"/>
      <c r="N565" s="263"/>
      <c r="O565" s="263"/>
      <c r="P565" s="263"/>
      <c r="Q565" s="263"/>
      <c r="R565" s="263"/>
      <c r="S565" s="263"/>
      <c r="T565" s="263"/>
      <c r="U565" s="155" t="s">
        <v>1801</v>
      </c>
    </row>
    <row r="566" spans="1:21">
      <c r="E566" s="263"/>
      <c r="F566" s="263"/>
      <c r="G566" s="263"/>
      <c r="H566" s="263"/>
      <c r="I566" s="263"/>
      <c r="J566" s="263"/>
      <c r="K566" s="263"/>
      <c r="L566" s="263"/>
      <c r="M566" s="263"/>
      <c r="N566" s="263"/>
      <c r="O566" s="263"/>
      <c r="P566" s="263"/>
      <c r="Q566" s="263"/>
      <c r="R566" s="263"/>
      <c r="S566" s="263"/>
      <c r="T566" s="263"/>
      <c r="U566" s="155" t="s">
        <v>1801</v>
      </c>
    </row>
    <row r="567" spans="1:21">
      <c r="E567" s="293" t="s">
        <v>1169</v>
      </c>
      <c r="F567" s="293"/>
      <c r="G567" s="293"/>
      <c r="H567" s="293"/>
      <c r="I567" s="299"/>
      <c r="J567" s="320"/>
      <c r="K567" s="320"/>
      <c r="L567" s="299"/>
      <c r="M567" s="299"/>
      <c r="N567" s="312"/>
      <c r="O567" s="312"/>
      <c r="U567" s="155" t="str">
        <f>IF($F$575&lt;&gt;0,"แสดง",IF($H$575&lt;&gt;0,"แสดง","  "))</f>
        <v>แสดง</v>
      </c>
    </row>
    <row r="568" spans="1:21">
      <c r="E568" s="299"/>
      <c r="H568" s="178" t="s">
        <v>973</v>
      </c>
      <c r="I568" s="294"/>
      <c r="L568" s="293"/>
      <c r="M568" s="293"/>
      <c r="N568" s="321"/>
      <c r="O568" s="321"/>
      <c r="U568" s="155" t="str">
        <f t="shared" ref="U568:U569" si="89">IF($F$575&lt;&gt;0,"แสดง",IF($H$575&lt;&gt;0,"แสดง","  "))</f>
        <v>แสดง</v>
      </c>
    </row>
    <row r="569" spans="1:21">
      <c r="E569" s="320"/>
      <c r="F569" s="321">
        <v>2565</v>
      </c>
      <c r="G569" s="321"/>
      <c r="H569" s="321">
        <v>2564</v>
      </c>
      <c r="I569" s="321"/>
      <c r="L569" s="316"/>
      <c r="M569" s="316"/>
      <c r="N569" s="320"/>
      <c r="O569" s="320"/>
      <c r="U569" s="155" t="str">
        <f t="shared" si="89"/>
        <v>แสดง</v>
      </c>
    </row>
    <row r="570" spans="1:21">
      <c r="A570" s="322" t="s">
        <v>955</v>
      </c>
      <c r="B570" s="323" t="s">
        <v>1192</v>
      </c>
      <c r="C570" s="212">
        <f>SUMIF('ตัดระหว่างกัน 2565'!D:D,หมายเหตุ!$B570,'ตัดระหว่างกัน 2565'!L:L)-SUMIF('ตัดระหว่างกัน 2565'!D:D,$B570,'ตัดระหว่างกัน 2565'!K:K)</f>
        <v>115254986.77</v>
      </c>
      <c r="D570" s="213">
        <f>SUMIF('ตัดระหว่างกัน 2564'!D:D,$B570,'ตัดระหว่างกัน 2564'!L:L)-SUMIF('ตัดระหว่างกัน 2564'!D:D,หมายเหตุ!$B570,'ตัดระหว่างกัน 2564'!K:K)</f>
        <v>107388249.23</v>
      </c>
      <c r="E570" s="316" t="s">
        <v>955</v>
      </c>
      <c r="F570" s="306">
        <f>'งบแสดงการเปลี่ยนแปลงฯ '!D24</f>
        <v>132836819.94000001</v>
      </c>
      <c r="G570" s="306"/>
      <c r="H570" s="306">
        <f>'งบแสดงการเปลี่ยนแปลงฯ '!D15</f>
        <v>115243382.33999999</v>
      </c>
      <c r="I570" s="307"/>
      <c r="U570" s="155" t="str">
        <f t="shared" ref="U570:U620" si="90">IF(F570&lt;&gt;0,"แสดง",IF(H570&lt;&gt;0,"แสดง","  "))</f>
        <v>แสดง</v>
      </c>
    </row>
    <row r="571" spans="1:21">
      <c r="A571" s="322" t="s">
        <v>954</v>
      </c>
      <c r="B571" s="323" t="s">
        <v>1193</v>
      </c>
      <c r="C571" s="212">
        <f>SUMIF('ตัดระหว่างกัน 2565'!D:D,หมายเหตุ!$B571,'ตัดระหว่างกัน 2565'!L:L)-SUMIF('ตัดระหว่างกัน 2565'!D:D,$B571,'ตัดระหว่างกัน 2565'!K:K)</f>
        <v>24848545.32</v>
      </c>
      <c r="D571" s="213">
        <f>SUMIF('ตัดระหว่างกัน 2564'!D:D,$B571,'ตัดระหว่างกัน 2564'!L:L)-SUMIF('ตัดระหว่างกัน 2564'!D:D,หมายเหตุ!$B571,'ตัดระหว่างกัน 2564'!K:K)</f>
        <v>23461356.350000001</v>
      </c>
      <c r="E571" s="316" t="s">
        <v>954</v>
      </c>
      <c r="F571" s="306">
        <f>'งบแสดงการเปลี่ยนแปลงฯ '!E24</f>
        <v>27951221.760000002</v>
      </c>
      <c r="G571" s="306"/>
      <c r="H571" s="306">
        <f>'งบแสดงการเปลี่ยนแปลงฯ '!E15</f>
        <v>24847556.310000002</v>
      </c>
      <c r="I571" s="307"/>
      <c r="U571" s="155" t="str">
        <f t="shared" si="90"/>
        <v>แสดง</v>
      </c>
    </row>
    <row r="572" spans="1:21">
      <c r="A572" s="322" t="s">
        <v>937</v>
      </c>
      <c r="B572" s="323" t="s">
        <v>1194</v>
      </c>
      <c r="C572" s="212">
        <f>SUMIF('ตัดระหว่างกัน 2565'!D:D,หมายเหตุ!$B572,'ตัดระหว่างกัน 2565'!L:L)-SUMIF('ตัดระหว่างกัน 2565'!D:D,$B572,'ตัดระหว่างกัน 2565'!K:K)</f>
        <v>2727414.66</v>
      </c>
      <c r="D572" s="213">
        <f>SUMIF('ตัดระหว่างกัน 2564'!D:D,$B572,'ตัดระหว่างกัน 2564'!L:L)-SUMIF('ตัดระหว่างกัน 2564'!D:D,หมายเหตุ!$B572,'ตัดระหว่างกัน 2564'!K:K)</f>
        <v>2779597.97</v>
      </c>
      <c r="E572" s="316" t="s">
        <v>937</v>
      </c>
      <c r="F572" s="306">
        <f>'งบแสดงการเปลี่ยนแปลงฯ '!F24</f>
        <v>2633827.3800000004</v>
      </c>
      <c r="G572" s="306"/>
      <c r="H572" s="306">
        <f>'งบแสดงการเปลี่ยนแปลงฯ '!F15</f>
        <v>2727414.6599999997</v>
      </c>
      <c r="I572" s="307"/>
      <c r="U572" s="155" t="str">
        <f t="shared" si="90"/>
        <v>แสดง</v>
      </c>
    </row>
    <row r="573" spans="1:21" hidden="1">
      <c r="A573" s="322" t="s">
        <v>943</v>
      </c>
      <c r="B573" s="323" t="s">
        <v>1195</v>
      </c>
      <c r="C573" s="212">
        <f>SUMIF('ตัดระหว่างกัน 2565'!D:D,หมายเหตุ!$B573,'ตัดระหว่างกัน 2565'!L:L)-SUMIF('ตัดระหว่างกัน 2565'!D:D,$B573,'ตัดระหว่างกัน 2565'!K:K)</f>
        <v>0</v>
      </c>
      <c r="D573" s="213">
        <f>SUMIF('ตัดระหว่างกัน 2564'!D:D,$B573,'ตัดระหว่างกัน 2564'!L:L)-SUMIF('ตัดระหว่างกัน 2564'!D:D,หมายเหตุ!$B573,'ตัดระหว่างกัน 2564'!K:K)</f>
        <v>0</v>
      </c>
      <c r="E573" s="316" t="s">
        <v>943</v>
      </c>
      <c r="F573" s="306">
        <f>'งบแสดงการเปลี่ยนแปลงฯ '!G24</f>
        <v>0</v>
      </c>
      <c r="G573" s="306"/>
      <c r="H573" s="306">
        <f>'งบแสดงการเปลี่ยนแปลงฯ '!G15</f>
        <v>0</v>
      </c>
      <c r="I573" s="307"/>
      <c r="U573" s="155" t="str">
        <f t="shared" si="90"/>
        <v xml:space="preserve">  </v>
      </c>
    </row>
    <row r="574" spans="1:21" hidden="1">
      <c r="A574" s="322" t="s">
        <v>948</v>
      </c>
      <c r="B574" s="323" t="s">
        <v>1196</v>
      </c>
      <c r="C574" s="212">
        <f>SUMIF('ตัดระหว่างกัน 2565'!D:D,หมายเหตุ!$B574,'ตัดระหว่างกัน 2565'!L:L)-SUMIF('ตัดระหว่างกัน 2565'!D:D,$B574,'ตัดระหว่างกัน 2565'!K:K)</f>
        <v>0</v>
      </c>
      <c r="D574" s="213">
        <f>SUMIF('ตัดระหว่างกัน 2564'!D:D,$B574,'ตัดระหว่างกัน 2564'!L:L)-SUMIF('ตัดระหว่างกัน 2564'!D:D,หมายเหตุ!$B574,'ตัดระหว่างกัน 2564'!K:K)</f>
        <v>0</v>
      </c>
      <c r="E574" s="316" t="s">
        <v>948</v>
      </c>
      <c r="F574" s="324">
        <f>'งบแสดงการเปลี่ยนแปลงฯ '!H24</f>
        <v>0</v>
      </c>
      <c r="G574" s="306"/>
      <c r="H574" s="324">
        <f>'งบแสดงการเปลี่ยนแปลงฯ '!H15</f>
        <v>0</v>
      </c>
      <c r="I574" s="307"/>
      <c r="U574" s="155" t="str">
        <f t="shared" si="90"/>
        <v xml:space="preserve">  </v>
      </c>
    </row>
    <row r="575" spans="1:21" ht="20.25" thickBot="1">
      <c r="E575" s="325" t="s">
        <v>1109</v>
      </c>
      <c r="F575" s="311">
        <f>SUM(F570:F574)</f>
        <v>163421869.08000001</v>
      </c>
      <c r="G575" s="306"/>
      <c r="H575" s="311">
        <f>SUM(H570:H574)</f>
        <v>142818353.30999997</v>
      </c>
      <c r="I575" s="312"/>
      <c r="L575" s="316"/>
      <c r="M575" s="316"/>
      <c r="N575" s="320"/>
      <c r="O575" s="320"/>
      <c r="U575" s="155" t="str">
        <f t="shared" si="90"/>
        <v>แสดง</v>
      </c>
    </row>
    <row r="576" spans="1:21" ht="20.25" thickTop="1">
      <c r="E576" s="320"/>
      <c r="F576" s="320"/>
      <c r="G576" s="306"/>
      <c r="H576" s="320"/>
      <c r="I576" s="320"/>
      <c r="J576" s="320"/>
      <c r="K576" s="320"/>
      <c r="L576" s="316"/>
      <c r="M576" s="316"/>
      <c r="N576" s="320"/>
      <c r="O576" s="320"/>
      <c r="U576" s="155" t="str">
        <f t="shared" ref="U576:U577" si="91">IF($F$575&lt;&gt;0,"แสดง",IF($H$575&lt;&gt;0,"แสดง","  "))</f>
        <v>แสดง</v>
      </c>
    </row>
    <row r="577" spans="1:21">
      <c r="U577" s="155" t="str">
        <f t="shared" si="91"/>
        <v>แสดง</v>
      </c>
    </row>
    <row r="578" spans="1:21" hidden="1">
      <c r="E578" s="293" t="s">
        <v>1168</v>
      </c>
      <c r="F578" s="293"/>
      <c r="G578" s="293"/>
      <c r="H578" s="293"/>
      <c r="I578" s="299"/>
      <c r="J578" s="320"/>
      <c r="K578" s="320"/>
      <c r="L578" s="320"/>
      <c r="M578" s="320"/>
      <c r="N578" s="302"/>
      <c r="O578" s="302"/>
      <c r="P578" s="312"/>
      <c r="Q578" s="312"/>
      <c r="U578" s="155" t="str">
        <f>IF($F$583&lt;&gt;0,"แสดง",IF($H$583&lt;&gt;0,"แสดง","  "))</f>
        <v xml:space="preserve">  </v>
      </c>
    </row>
    <row r="579" spans="1:21" hidden="1">
      <c r="E579" s="299"/>
      <c r="H579" s="178" t="s">
        <v>973</v>
      </c>
      <c r="K579" s="294"/>
      <c r="L579" s="326"/>
      <c r="M579" s="326"/>
      <c r="N579" s="312"/>
      <c r="O579" s="312"/>
      <c r="P579" s="321"/>
      <c r="Q579" s="321"/>
      <c r="U579" s="155" t="str">
        <f t="shared" ref="U579:U580" si="92">IF($F$583&lt;&gt;0,"แสดง",IF($H$583&lt;&gt;0,"แสดง","  "))</f>
        <v xml:space="preserve">  </v>
      </c>
    </row>
    <row r="580" spans="1:21" hidden="1">
      <c r="E580" s="299" t="s">
        <v>1206</v>
      </c>
      <c r="F580" s="321">
        <v>2565</v>
      </c>
      <c r="G580" s="321"/>
      <c r="H580" s="321">
        <v>2564</v>
      </c>
      <c r="K580" s="321"/>
      <c r="L580" s="321"/>
      <c r="M580" s="321"/>
      <c r="N580" s="264"/>
      <c r="O580" s="264"/>
      <c r="P580" s="320"/>
      <c r="Q580" s="320"/>
      <c r="U580" s="155" t="str">
        <f t="shared" si="92"/>
        <v xml:space="preserve">  </v>
      </c>
    </row>
    <row r="581" spans="1:21" hidden="1">
      <c r="A581" s="322" t="s">
        <v>1099</v>
      </c>
      <c r="B581" s="300" t="s">
        <v>1095</v>
      </c>
      <c r="C581" s="212"/>
      <c r="D581" s="213"/>
      <c r="E581" s="316" t="s">
        <v>1096</v>
      </c>
      <c r="F581" s="307"/>
      <c r="G581" s="307"/>
      <c r="H581" s="307"/>
      <c r="K581" s="307"/>
      <c r="L581" s="307"/>
      <c r="M581" s="307"/>
      <c r="U581" s="155" t="str">
        <f t="shared" si="90"/>
        <v xml:space="preserve">  </v>
      </c>
    </row>
    <row r="582" spans="1:21" hidden="1">
      <c r="A582" s="322" t="s">
        <v>1101</v>
      </c>
      <c r="B582" s="322"/>
      <c r="C582" s="327"/>
      <c r="D582" s="322"/>
      <c r="E582" s="316" t="s">
        <v>1097</v>
      </c>
      <c r="F582" s="328"/>
      <c r="G582" s="307"/>
      <c r="H582" s="328"/>
      <c r="K582" s="307"/>
      <c r="L582" s="307"/>
      <c r="M582" s="307"/>
      <c r="U582" s="155" t="str">
        <f t="shared" si="90"/>
        <v xml:space="preserve">  </v>
      </c>
    </row>
    <row r="583" spans="1:21" ht="20.25" hidden="1" thickBot="1">
      <c r="A583" s="322" t="s">
        <v>1100</v>
      </c>
      <c r="B583" s="300" t="s">
        <v>1095</v>
      </c>
      <c r="C583" s="212">
        <f>SUMIF('ตัดระหว่างกัน 2565'!D:D,หมายเหตุ!$B583,'ตัดระหว่างกัน 2565'!L:L)-SUMIF('ตัดระหว่างกัน 2565'!D:D,$B583,'ตัดระหว่างกัน 2565'!K:K)</f>
        <v>0</v>
      </c>
      <c r="D583" s="213">
        <f>SUMIF('ตัดระหว่างกัน 2564'!D:D,$B583,'ตัดระหว่างกัน 2564'!L:L)-SUMIF('ตัดระหว่างกัน 2564'!D:D,หมายเหตุ!$B583,'ตัดระหว่างกัน 2564'!K:K)</f>
        <v>0</v>
      </c>
      <c r="E583" s="316" t="s">
        <v>1098</v>
      </c>
      <c r="F583" s="329">
        <f>SUM(F581:F582)</f>
        <v>0</v>
      </c>
      <c r="G583" s="307"/>
      <c r="H583" s="329">
        <f>SUM(H581:H582)</f>
        <v>0</v>
      </c>
      <c r="K583" s="312"/>
      <c r="L583" s="312"/>
      <c r="M583" s="312"/>
      <c r="U583" s="155" t="str">
        <f t="shared" si="90"/>
        <v xml:space="preserve">  </v>
      </c>
    </row>
    <row r="584" spans="1:21" hidden="1">
      <c r="G584" s="307"/>
      <c r="U584" s="155" t="str">
        <f t="shared" ref="U584:U585" si="93">IF($F$583&lt;&gt;0,"แสดง",IF($H$583&lt;&gt;0,"แสดง","  "))</f>
        <v xml:space="preserve">  </v>
      </c>
    </row>
    <row r="585" spans="1:21" hidden="1">
      <c r="U585" s="155" t="str">
        <f t="shared" si="93"/>
        <v xml:space="preserve">  </v>
      </c>
    </row>
    <row r="586" spans="1:21" hidden="1">
      <c r="E586" s="293" t="s">
        <v>1167</v>
      </c>
      <c r="F586" s="330" t="s">
        <v>1037</v>
      </c>
      <c r="G586" s="330"/>
      <c r="H586" s="293"/>
      <c r="I586" s="293"/>
      <c r="J586" s="302"/>
      <c r="K586" s="302"/>
      <c r="L586" s="312"/>
      <c r="M586" s="312"/>
      <c r="U586" s="155" t="str">
        <f>IF($F$603&lt;&gt;0,"แสดง",IF($H$603&lt;&gt;0,"แสดง","  "))</f>
        <v xml:space="preserve">  </v>
      </c>
    </row>
    <row r="587" spans="1:21" hidden="1">
      <c r="E587" s="301"/>
      <c r="H587" s="178" t="s">
        <v>973</v>
      </c>
      <c r="I587" s="302"/>
      <c r="J587" s="302"/>
      <c r="K587" s="302"/>
      <c r="L587" s="331"/>
      <c r="M587" s="331"/>
      <c r="U587" s="155" t="str">
        <f t="shared" ref="U587:U588" si="94">IF($F$603&lt;&gt;0,"แสดง",IF($H$603&lt;&gt;0,"แสดง","  "))</f>
        <v xml:space="preserve">  </v>
      </c>
    </row>
    <row r="588" spans="1:21" hidden="1">
      <c r="E588" s="301"/>
      <c r="F588" s="302">
        <v>2565</v>
      </c>
      <c r="G588" s="302"/>
      <c r="H588" s="302">
        <v>2564</v>
      </c>
      <c r="I588" s="302"/>
      <c r="J588" s="302"/>
      <c r="K588" s="302"/>
      <c r="L588" s="331"/>
      <c r="M588" s="331"/>
      <c r="U588" s="155" t="str">
        <f t="shared" si="94"/>
        <v xml:space="preserve">  </v>
      </c>
    </row>
    <row r="589" spans="1:21" hidden="1">
      <c r="E589" s="332" t="s">
        <v>1133</v>
      </c>
      <c r="F589" s="320"/>
      <c r="G589" s="320"/>
      <c r="H589" s="320"/>
      <c r="I589" s="320"/>
      <c r="J589" s="331"/>
      <c r="K589" s="331"/>
      <c r="L589" s="320"/>
      <c r="M589" s="320"/>
      <c r="U589" s="155" t="str">
        <f t="shared" si="90"/>
        <v xml:space="preserve">  </v>
      </c>
    </row>
    <row r="590" spans="1:21" hidden="1">
      <c r="E590" s="333" t="s">
        <v>1788</v>
      </c>
      <c r="F590" s="334"/>
      <c r="G590" s="334"/>
      <c r="H590" s="334"/>
      <c r="I590" s="307"/>
      <c r="J590" s="335"/>
      <c r="K590" s="335"/>
      <c r="L590" s="336"/>
      <c r="M590" s="336"/>
      <c r="U590" s="155" t="str">
        <f t="shared" si="90"/>
        <v xml:space="preserve">  </v>
      </c>
    </row>
    <row r="591" spans="1:21" hidden="1">
      <c r="E591" s="337" t="s">
        <v>1134</v>
      </c>
      <c r="F591" s="338"/>
      <c r="G591" s="338"/>
      <c r="H591" s="338"/>
      <c r="I591" s="339"/>
      <c r="J591" s="335"/>
      <c r="K591" s="335"/>
      <c r="L591" s="336"/>
      <c r="M591" s="336"/>
      <c r="U591" s="155" t="str">
        <f t="shared" si="90"/>
        <v xml:space="preserve">  </v>
      </c>
    </row>
    <row r="592" spans="1:21" hidden="1">
      <c r="E592" s="337" t="s">
        <v>1135</v>
      </c>
      <c r="F592" s="334"/>
      <c r="G592" s="334"/>
      <c r="H592" s="334"/>
      <c r="I592" s="307"/>
      <c r="J592" s="335"/>
      <c r="K592" s="335"/>
      <c r="L592" s="336"/>
      <c r="M592" s="336"/>
      <c r="U592" s="155" t="str">
        <f t="shared" si="90"/>
        <v xml:space="preserve">  </v>
      </c>
    </row>
    <row r="593" spans="1:21" hidden="1">
      <c r="E593" s="337" t="s">
        <v>1136</v>
      </c>
      <c r="F593" s="334"/>
      <c r="G593" s="334"/>
      <c r="H593" s="334"/>
      <c r="I593" s="307"/>
      <c r="J593" s="335"/>
      <c r="K593" s="335"/>
      <c r="L593" s="336"/>
      <c r="M593" s="336"/>
      <c r="U593" s="155" t="str">
        <f t="shared" si="90"/>
        <v xml:space="preserve">  </v>
      </c>
    </row>
    <row r="594" spans="1:21" hidden="1">
      <c r="E594" s="337" t="s">
        <v>1137</v>
      </c>
      <c r="F594" s="338"/>
      <c r="G594" s="338"/>
      <c r="H594" s="338"/>
      <c r="I594" s="339"/>
      <c r="J594" s="335"/>
      <c r="K594" s="335"/>
      <c r="L594" s="336"/>
      <c r="M594" s="336"/>
      <c r="U594" s="155" t="str">
        <f t="shared" si="90"/>
        <v xml:space="preserve">  </v>
      </c>
    </row>
    <row r="595" spans="1:21" hidden="1">
      <c r="E595" s="337" t="s">
        <v>1138</v>
      </c>
      <c r="F595" s="338"/>
      <c r="G595" s="338"/>
      <c r="H595" s="338"/>
      <c r="I595" s="339"/>
      <c r="J595" s="335"/>
      <c r="K595" s="335"/>
      <c r="L595" s="336"/>
      <c r="M595" s="336"/>
      <c r="U595" s="155" t="str">
        <f t="shared" si="90"/>
        <v xml:space="preserve">  </v>
      </c>
    </row>
    <row r="596" spans="1:21" hidden="1">
      <c r="E596" s="340" t="s">
        <v>1855</v>
      </c>
      <c r="F596" s="194"/>
      <c r="G596" s="338"/>
      <c r="H596" s="194"/>
      <c r="I596" s="307"/>
      <c r="J596" s="331"/>
      <c r="K596" s="331"/>
      <c r="L596" s="320"/>
      <c r="M596" s="320"/>
      <c r="U596" s="155" t="str">
        <f t="shared" si="90"/>
        <v xml:space="preserve">  </v>
      </c>
    </row>
    <row r="597" spans="1:21" ht="20.25" hidden="1" thickBot="1">
      <c r="E597" s="332" t="s">
        <v>1139</v>
      </c>
      <c r="F597" s="318">
        <f>SUM(F590:F596)</f>
        <v>0</v>
      </c>
      <c r="G597" s="338"/>
      <c r="H597" s="318">
        <f>SUM(H590:H596)</f>
        <v>0</v>
      </c>
      <c r="I597" s="312"/>
      <c r="J597" s="331"/>
      <c r="K597" s="331"/>
      <c r="L597" s="320"/>
      <c r="M597" s="320"/>
      <c r="U597" s="155" t="str">
        <f t="shared" si="90"/>
        <v xml:space="preserve">  </v>
      </c>
    </row>
    <row r="598" spans="1:21" hidden="1">
      <c r="E598" s="332" t="s">
        <v>1140</v>
      </c>
      <c r="F598" s="320"/>
      <c r="G598" s="338"/>
      <c r="H598" s="320"/>
      <c r="I598" s="320"/>
      <c r="J598" s="331"/>
      <c r="K598" s="331"/>
      <c r="L598" s="320"/>
      <c r="M598" s="320"/>
      <c r="U598" s="155" t="str">
        <f t="shared" si="90"/>
        <v xml:space="preserve">  </v>
      </c>
    </row>
    <row r="599" spans="1:21" hidden="1">
      <c r="E599" s="337" t="s">
        <v>1141</v>
      </c>
      <c r="F599" s="338"/>
      <c r="G599" s="338"/>
      <c r="H599" s="338"/>
      <c r="I599" s="339"/>
      <c r="J599" s="331"/>
      <c r="K599" s="331"/>
      <c r="L599" s="320"/>
      <c r="M599" s="320"/>
      <c r="U599" s="155" t="str">
        <f t="shared" si="90"/>
        <v xml:space="preserve">  </v>
      </c>
    </row>
    <row r="600" spans="1:21" hidden="1">
      <c r="A600" s="201" t="s">
        <v>1207</v>
      </c>
      <c r="B600" s="341" t="s">
        <v>479</v>
      </c>
      <c r="C600" s="212">
        <f>SUMIF('ตัดระหว่างกัน 2565'!D:D,หมายเหตุ!$B600,'ตัดระหว่างกัน 2565'!L:L)-SUMIF('ตัดระหว่างกัน 2565'!D:D,$B600,'ตัดระหว่างกัน 2565'!K:K)</f>
        <v>15648136</v>
      </c>
      <c r="D600" s="213">
        <f>SUMIF('ตัดระหว่างกัน 2564'!D:D,$B600,'ตัดระหว่างกัน 2564'!L:L)-SUMIF('ตัดระหว่างกัน 2564'!D:D,หมายเหตุ!$B600,'ตัดระหว่างกัน 2564'!K:K)</f>
        <v>15937445.560000001</v>
      </c>
      <c r="E600" s="337" t="s">
        <v>1137</v>
      </c>
      <c r="F600" s="338"/>
      <c r="G600" s="338"/>
      <c r="H600" s="338"/>
      <c r="I600" s="339"/>
      <c r="J600" s="331"/>
      <c r="K600" s="331"/>
      <c r="L600" s="320"/>
      <c r="M600" s="320"/>
      <c r="U600" s="155" t="str">
        <f t="shared" si="90"/>
        <v xml:space="preserve">  </v>
      </c>
    </row>
    <row r="601" spans="1:21" hidden="1">
      <c r="A601" s="201" t="s">
        <v>482</v>
      </c>
      <c r="B601" s="341" t="s">
        <v>483</v>
      </c>
      <c r="C601" s="212">
        <f>SUMIF('ตัดระหว่างกัน 2565'!D:D,หมายเหตุ!$B601,'ตัดระหว่างกัน 2565'!L:L)-SUMIF('ตัดระหว่างกัน 2565'!D:D,$B601,'ตัดระหว่างกัน 2565'!K:K)</f>
        <v>0</v>
      </c>
      <c r="D601" s="213">
        <f>SUMIF('ตัดระหว่างกัน 2564'!D:D,$B601,'ตัดระหว่างกัน 2564'!L:L)-SUMIF('ตัดระหว่างกัน 2564'!D:D,หมายเหตุ!$B601,'ตัดระหว่างกัน 2564'!K:K)</f>
        <v>49056</v>
      </c>
      <c r="E601" s="337" t="s">
        <v>1138</v>
      </c>
      <c r="F601" s="342"/>
      <c r="G601" s="338"/>
      <c r="H601" s="342"/>
      <c r="I601" s="339"/>
      <c r="J601" s="331"/>
      <c r="K601" s="331"/>
      <c r="L601" s="320"/>
      <c r="M601" s="320"/>
      <c r="U601" s="155" t="str">
        <f t="shared" si="90"/>
        <v xml:space="preserve">  </v>
      </c>
    </row>
    <row r="602" spans="1:21" hidden="1">
      <c r="A602" s="201" t="s">
        <v>484</v>
      </c>
      <c r="B602" s="341" t="s">
        <v>485</v>
      </c>
      <c r="C602" s="212">
        <f>SUMIF('ตัดระหว่างกัน 2565'!D:D,หมายเหตุ!$B602,'ตัดระหว่างกัน 2565'!L:L)-SUMIF('ตัดระหว่างกัน 2565'!D:D,$B602,'ตัดระหว่างกัน 2565'!K:K)</f>
        <v>7272000</v>
      </c>
      <c r="D602" s="213">
        <f>SUMIF('ตัดระหว่างกัน 2564'!D:D,$B602,'ตัดระหว่างกัน 2564'!L:L)-SUMIF('ตัดระหว่างกัน 2564'!D:D,หมายเหตุ!$B602,'ตัดระหว่างกัน 2564'!K:K)</f>
        <v>0</v>
      </c>
      <c r="E602" s="332" t="s">
        <v>1142</v>
      </c>
      <c r="F602" s="343">
        <f>SUM(F599:F601)</f>
        <v>0</v>
      </c>
      <c r="G602" s="338"/>
      <c r="H602" s="343">
        <f>SUM(H599:H601)</f>
        <v>0</v>
      </c>
      <c r="I602" s="312"/>
      <c r="J602" s="331"/>
      <c r="K602" s="331"/>
      <c r="L602" s="320"/>
      <c r="M602" s="320"/>
      <c r="U602" s="155" t="str">
        <f t="shared" si="90"/>
        <v xml:space="preserve">  </v>
      </c>
    </row>
    <row r="603" spans="1:21" ht="20.25" hidden="1" thickBot="1">
      <c r="C603" s="202">
        <f>SUM(C600:C602)</f>
        <v>22920136</v>
      </c>
      <c r="D603" s="202">
        <f>SUM(D600:D602)</f>
        <v>15986501.560000001</v>
      </c>
      <c r="E603" s="325" t="s">
        <v>1143</v>
      </c>
      <c r="F603" s="311">
        <f>F597+F602</f>
        <v>0</v>
      </c>
      <c r="G603" s="338"/>
      <c r="H603" s="311">
        <f>H597+H602</f>
        <v>0</v>
      </c>
      <c r="I603" s="312"/>
      <c r="J603" s="331"/>
      <c r="K603" s="331"/>
      <c r="L603" s="320"/>
      <c r="M603" s="320"/>
      <c r="U603" s="155" t="str">
        <f t="shared" si="90"/>
        <v xml:space="preserve">  </v>
      </c>
    </row>
    <row r="604" spans="1:21" hidden="1">
      <c r="C604" s="344"/>
      <c r="D604" s="341"/>
      <c r="F604" s="177">
        <f>C603-F603</f>
        <v>22920136</v>
      </c>
      <c r="G604" s="338"/>
      <c r="H604" s="177">
        <f>D603-H603</f>
        <v>15986501.560000001</v>
      </c>
      <c r="U604" s="155" t="str">
        <f t="shared" ref="U604:U605" si="95">IF($F$603&lt;&gt;0,"แสดง",IF($H$603&lt;&gt;0,"แสดง","  "))</f>
        <v xml:space="preserve">  </v>
      </c>
    </row>
    <row r="605" spans="1:21" hidden="1">
      <c r="C605" s="344"/>
      <c r="D605" s="341"/>
      <c r="G605" s="338"/>
      <c r="U605" s="155" t="str">
        <f t="shared" si="95"/>
        <v xml:space="preserve">  </v>
      </c>
    </row>
    <row r="606" spans="1:21">
      <c r="E606" s="293" t="s">
        <v>1166</v>
      </c>
      <c r="F606" s="320"/>
      <c r="G606" s="345"/>
      <c r="H606" s="293"/>
      <c r="I606" s="293"/>
      <c r="J606" s="293"/>
      <c r="K606" s="293"/>
      <c r="L606" s="302"/>
      <c r="M606" s="302"/>
      <c r="N606" s="312"/>
      <c r="O606" s="312"/>
      <c r="U606" s="155" t="str">
        <f>IF($F$634&lt;&gt;0,"แสดง",IF($H$634&lt;&gt;0,"แสดง","  "))</f>
        <v>แสดง</v>
      </c>
    </row>
    <row r="607" spans="1:21">
      <c r="E607" s="320"/>
      <c r="G607" s="345"/>
      <c r="H607" s="178" t="s">
        <v>973</v>
      </c>
      <c r="I607" s="294"/>
      <c r="J607" s="293"/>
      <c r="K607" s="293"/>
      <c r="L607" s="302"/>
      <c r="M607" s="302"/>
      <c r="N607" s="264"/>
      <c r="O607" s="264"/>
      <c r="U607" s="155" t="str">
        <f t="shared" ref="U607:U608" si="96">IF($F$634&lt;&gt;0,"แสดง",IF($H$634&lt;&gt;0,"แสดง","  "))</f>
        <v>แสดง</v>
      </c>
    </row>
    <row r="608" spans="1:21">
      <c r="E608" s="320"/>
      <c r="F608" s="302">
        <v>2565</v>
      </c>
      <c r="G608" s="345"/>
      <c r="H608" s="302">
        <v>2564</v>
      </c>
      <c r="I608" s="302"/>
      <c r="J608" s="302"/>
      <c r="K608" s="302"/>
      <c r="L608" s="302"/>
      <c r="M608" s="302"/>
      <c r="N608" s="264"/>
      <c r="O608" s="264"/>
      <c r="U608" s="155" t="str">
        <f t="shared" si="96"/>
        <v>แสดง</v>
      </c>
    </row>
    <row r="609" spans="1:21">
      <c r="E609" s="293" t="s">
        <v>215</v>
      </c>
      <c r="F609" s="312"/>
      <c r="G609" s="338"/>
      <c r="H609" s="302"/>
      <c r="I609" s="302"/>
      <c r="J609" s="302"/>
      <c r="K609" s="302"/>
      <c r="L609" s="302"/>
      <c r="M609" s="302"/>
      <c r="N609" s="264"/>
      <c r="O609" s="264"/>
      <c r="U609" s="155" t="str">
        <f>IF($F$617&lt;&gt;0,"แสดง",IF($H$617&lt;&gt;0,"แสดง","  "))</f>
        <v>แสดง</v>
      </c>
    </row>
    <row r="610" spans="1:21">
      <c r="A610" s="303" t="s">
        <v>443</v>
      </c>
      <c r="B610" s="304" t="s">
        <v>444</v>
      </c>
      <c r="C610" s="212">
        <f>SUMIF('ตัดระหว่างกัน 2565'!D:D,หมายเหตุ!$B610,'ตัดระหว่างกัน 2565'!L:L)-SUMIF('ตัดระหว่างกัน 2565'!D:D,$B610,'ตัดระหว่างกัน 2565'!K:K)</f>
        <v>811748.76</v>
      </c>
      <c r="D610" s="213">
        <f>SUMIF('ตัดระหว่างกัน 2564'!D:D,$B610,'ตัดระหว่างกัน 2564'!L:L)-SUMIF('ตัดระหว่างกัน 2564'!D:D,หมายเหตุ!$B610,'ตัดระหว่างกัน 2564'!K:K)</f>
        <v>726932.92</v>
      </c>
      <c r="E610" s="305" t="s">
        <v>443</v>
      </c>
      <c r="F610" s="346">
        <f>SUM(C610)</f>
        <v>811748.76</v>
      </c>
      <c r="G610" s="345"/>
      <c r="H610" s="346">
        <f>SUM(D610)</f>
        <v>726932.92</v>
      </c>
      <c r="I610" s="264"/>
      <c r="U610" s="155" t="str">
        <f t="shared" si="90"/>
        <v>แสดง</v>
      </c>
    </row>
    <row r="611" spans="1:21">
      <c r="A611" s="303" t="s">
        <v>445</v>
      </c>
      <c r="B611" s="304" t="s">
        <v>446</v>
      </c>
      <c r="C611" s="212">
        <f>SUMIF('ตัดระหว่างกัน 2565'!D:D,หมายเหตุ!$B611,'ตัดระหว่างกัน 2565'!L:L)-SUMIF('ตัดระหว่างกัน 2565'!D:D,$B611,'ตัดระหว่างกัน 2565'!K:K)</f>
        <v>10975351.710000001</v>
      </c>
      <c r="D611" s="213">
        <f>SUMIF('ตัดระหว่างกัน 2564'!D:D,$B611,'ตัดระหว่างกัน 2564'!L:L)-SUMIF('ตัดระหว่างกัน 2564'!D:D,หมายเหตุ!$B611,'ตัดระหว่างกัน 2564'!K:K)</f>
        <v>9473018.3900000006</v>
      </c>
      <c r="E611" s="305" t="s">
        <v>445</v>
      </c>
      <c r="F611" s="346">
        <f t="shared" ref="F611:F616" si="97">SUM(C611)</f>
        <v>10975351.710000001</v>
      </c>
      <c r="G611" s="345"/>
      <c r="H611" s="346">
        <f t="shared" ref="H611:H616" si="98">SUM(D611)</f>
        <v>9473018.3900000006</v>
      </c>
      <c r="I611" s="264"/>
      <c r="U611" s="155" t="str">
        <f t="shared" si="90"/>
        <v>แสดง</v>
      </c>
    </row>
    <row r="612" spans="1:21" hidden="1">
      <c r="A612" s="303" t="s">
        <v>447</v>
      </c>
      <c r="B612" s="304" t="s">
        <v>448</v>
      </c>
      <c r="C612" s="212">
        <f>SUMIF('ตัดระหว่างกัน 2565'!D:D,หมายเหตุ!$B612,'ตัดระหว่างกัน 2565'!L:L)-SUMIF('ตัดระหว่างกัน 2565'!D:D,$B612,'ตัดระหว่างกัน 2565'!K:K)</f>
        <v>0</v>
      </c>
      <c r="D612" s="213">
        <f>SUMIF('ตัดระหว่างกัน 2564'!D:D,$B612,'ตัดระหว่างกัน 2564'!L:L)-SUMIF('ตัดระหว่างกัน 2564'!D:D,หมายเหตุ!$B612,'ตัดระหว่างกัน 2564'!K:K)</f>
        <v>0</v>
      </c>
      <c r="E612" s="305" t="s">
        <v>447</v>
      </c>
      <c r="F612" s="346">
        <f t="shared" si="97"/>
        <v>0</v>
      </c>
      <c r="G612" s="338"/>
      <c r="H612" s="346">
        <f t="shared" si="98"/>
        <v>0</v>
      </c>
      <c r="I612" s="264"/>
      <c r="U612" s="155" t="str">
        <f t="shared" si="90"/>
        <v xml:space="preserve">  </v>
      </c>
    </row>
    <row r="613" spans="1:21">
      <c r="A613" s="303" t="s">
        <v>449</v>
      </c>
      <c r="B613" s="304" t="s">
        <v>450</v>
      </c>
      <c r="C613" s="212">
        <f>SUMIF('ตัดระหว่างกัน 2565'!D:D,หมายเหตุ!$B613,'ตัดระหว่างกัน 2565'!L:L)-SUMIF('ตัดระหว่างกัน 2565'!D:D,$B613,'ตัดระหว่างกัน 2565'!K:K)</f>
        <v>4264719.87</v>
      </c>
      <c r="D613" s="213">
        <f>SUMIF('ตัดระหว่างกัน 2564'!D:D,$B613,'ตัดระหว่างกัน 2564'!L:L)-SUMIF('ตัดระหว่างกัน 2564'!D:D,หมายเหตุ!$B613,'ตัดระหว่างกัน 2564'!K:K)</f>
        <v>3845960.32</v>
      </c>
      <c r="E613" s="305" t="s">
        <v>449</v>
      </c>
      <c r="F613" s="346">
        <f t="shared" si="97"/>
        <v>4264719.87</v>
      </c>
      <c r="G613" s="345"/>
      <c r="H613" s="346">
        <f t="shared" si="98"/>
        <v>3845960.32</v>
      </c>
      <c r="I613" s="264"/>
      <c r="U613" s="155" t="str">
        <f t="shared" si="90"/>
        <v>แสดง</v>
      </c>
    </row>
    <row r="614" spans="1:21">
      <c r="A614" s="303" t="s">
        <v>451</v>
      </c>
      <c r="B614" s="304" t="s">
        <v>452</v>
      </c>
      <c r="C614" s="212">
        <f>SUMIF('ตัดระหว่างกัน 2565'!D:D,หมายเหตุ!$B614,'ตัดระหว่างกัน 2565'!L:L)-SUMIF('ตัดระหว่างกัน 2565'!D:D,$B614,'ตัดระหว่างกัน 2565'!K:K)</f>
        <v>320792.96000000002</v>
      </c>
      <c r="D614" s="213">
        <f>SUMIF('ตัดระหว่างกัน 2564'!D:D,$B614,'ตัดระหว่างกัน 2564'!L:L)-SUMIF('ตัดระหว่างกัน 2564'!D:D,หมายเหตุ!$B614,'ตัดระหว่างกัน 2564'!K:K)</f>
        <v>221495.16</v>
      </c>
      <c r="E614" s="305" t="s">
        <v>451</v>
      </c>
      <c r="F614" s="346">
        <f t="shared" si="97"/>
        <v>320792.96000000002</v>
      </c>
      <c r="G614" s="345"/>
      <c r="H614" s="346">
        <f t="shared" si="98"/>
        <v>221495.16</v>
      </c>
      <c r="I614" s="264"/>
      <c r="U614" s="155" t="str">
        <f t="shared" si="90"/>
        <v>แสดง</v>
      </c>
    </row>
    <row r="615" spans="1:21">
      <c r="A615" s="303" t="s">
        <v>453</v>
      </c>
      <c r="B615" s="304" t="s">
        <v>454</v>
      </c>
      <c r="C615" s="212">
        <f>SUMIF('ตัดระหว่างกัน 2565'!D:D,หมายเหตุ!$B615,'ตัดระหว่างกัน 2565'!L:L)-SUMIF('ตัดระหว่างกัน 2565'!D:D,$B615,'ตัดระหว่างกัน 2565'!K:K)</f>
        <v>4784977.47</v>
      </c>
      <c r="D615" s="213">
        <f>SUMIF('ตัดระหว่างกัน 2564'!D:D,$B615,'ตัดระหว่างกัน 2564'!L:L)-SUMIF('ตัดระหว่างกัน 2564'!D:D,หมายเหตุ!$B615,'ตัดระหว่างกัน 2564'!K:K)</f>
        <v>5220380.83</v>
      </c>
      <c r="E615" s="305" t="s">
        <v>453</v>
      </c>
      <c r="F615" s="346">
        <f t="shared" si="97"/>
        <v>4784977.47</v>
      </c>
      <c r="G615" s="345"/>
      <c r="H615" s="346">
        <f t="shared" si="98"/>
        <v>5220380.83</v>
      </c>
      <c r="I615" s="264"/>
      <c r="U615" s="155" t="str">
        <f t="shared" si="90"/>
        <v>แสดง</v>
      </c>
    </row>
    <row r="616" spans="1:21" hidden="1">
      <c r="A616" s="303" t="s">
        <v>455</v>
      </c>
      <c r="B616" s="304" t="s">
        <v>456</v>
      </c>
      <c r="C616" s="212">
        <f>SUMIF('ตัดระหว่างกัน 2565'!D:D,หมายเหตุ!$B616,'ตัดระหว่างกัน 2565'!L:L)-SUMIF('ตัดระหว่างกัน 2565'!D:D,$B616,'ตัดระหว่างกัน 2565'!K:K)</f>
        <v>0</v>
      </c>
      <c r="D616" s="213">
        <f>SUMIF('ตัดระหว่างกัน 2564'!D:D,$B616,'ตัดระหว่างกัน 2564'!L:L)-SUMIF('ตัดระหว่างกัน 2564'!D:D,หมายเหตุ!$B616,'ตัดระหว่างกัน 2564'!K:K)</f>
        <v>0</v>
      </c>
      <c r="E616" s="305" t="s">
        <v>455</v>
      </c>
      <c r="F616" s="346">
        <f t="shared" si="97"/>
        <v>0</v>
      </c>
      <c r="G616" s="338"/>
      <c r="H616" s="346">
        <f t="shared" si="98"/>
        <v>0</v>
      </c>
      <c r="I616" s="264"/>
      <c r="U616" s="155" t="str">
        <f t="shared" si="90"/>
        <v xml:space="preserve">  </v>
      </c>
    </row>
    <row r="617" spans="1:21">
      <c r="A617" s="303"/>
      <c r="B617" s="304"/>
      <c r="C617" s="212"/>
      <c r="D617" s="213"/>
      <c r="E617" s="293" t="s">
        <v>1803</v>
      </c>
      <c r="F617" s="347">
        <f>SUM(F610:F616)</f>
        <v>21157590.77</v>
      </c>
      <c r="G617" s="342"/>
      <c r="H617" s="347">
        <f t="shared" ref="H617:I617" si="99">SUM(H610:H616)</f>
        <v>19487787.620000001</v>
      </c>
      <c r="I617" s="346">
        <f t="shared" si="99"/>
        <v>0</v>
      </c>
      <c r="U617" s="155" t="str">
        <f>IF($F$617&lt;&gt;0,"แสดง",IF($H$617&lt;&gt;0,"แสดง","  "))</f>
        <v>แสดง</v>
      </c>
    </row>
    <row r="618" spans="1:21" hidden="1">
      <c r="A618" s="303"/>
      <c r="B618" s="304"/>
      <c r="C618" s="212"/>
      <c r="D618" s="213"/>
      <c r="E618" s="293" t="s">
        <v>236</v>
      </c>
      <c r="F618" s="305"/>
      <c r="G618" s="338"/>
      <c r="H618" s="264"/>
      <c r="I618" s="264"/>
      <c r="J618" s="264"/>
      <c r="K618" s="264"/>
      <c r="U618" s="155" t="str">
        <f>IF($F$620&lt;&gt;0,"แสดง",IF($H$620&lt;&gt;0,"แสดง","  "))</f>
        <v xml:space="preserve">  </v>
      </c>
    </row>
    <row r="619" spans="1:21" hidden="1">
      <c r="A619" s="303" t="s">
        <v>457</v>
      </c>
      <c r="B619" s="304" t="s">
        <v>458</v>
      </c>
      <c r="C619" s="212">
        <f>SUMIF('ตัดระหว่างกัน 2565'!D:D,หมายเหตุ!$B619,'ตัดระหว่างกัน 2565'!L:L)-SUMIF('ตัดระหว่างกัน 2565'!D:D,$B619,'ตัดระหว่างกัน 2565'!K:K)</f>
        <v>0</v>
      </c>
      <c r="D619" s="213">
        <f>SUMIF('ตัดระหว่างกัน 2564'!D:D,$B619,'ตัดระหว่างกัน 2564'!L:L)-SUMIF('ตัดระหว่างกัน 2564'!D:D,หมายเหตุ!$B619,'ตัดระหว่างกัน 2564'!K:K)</f>
        <v>0</v>
      </c>
      <c r="E619" s="305" t="s">
        <v>457</v>
      </c>
      <c r="F619" s="346">
        <f t="shared" ref="F619" si="100">SUM(C619)</f>
        <v>0</v>
      </c>
      <c r="G619" s="338"/>
      <c r="H619" s="346">
        <f t="shared" ref="H619" si="101">SUM(D619)</f>
        <v>0</v>
      </c>
      <c r="I619" s="264"/>
      <c r="U619" s="155" t="str">
        <f t="shared" si="90"/>
        <v xml:space="preserve">  </v>
      </c>
    </row>
    <row r="620" spans="1:21" hidden="1">
      <c r="A620" s="303"/>
      <c r="B620" s="304"/>
      <c r="C620" s="212"/>
      <c r="D620" s="213"/>
      <c r="E620" s="293" t="s">
        <v>1804</v>
      </c>
      <c r="F620" s="347">
        <f>SUM(F619)</f>
        <v>0</v>
      </c>
      <c r="G620" s="342"/>
      <c r="H620" s="347">
        <f>SUM(H619)</f>
        <v>0</v>
      </c>
      <c r="I620" s="264"/>
      <c r="U620" s="155" t="str">
        <f t="shared" si="90"/>
        <v xml:space="preserve">  </v>
      </c>
    </row>
    <row r="621" spans="1:21">
      <c r="A621" s="303"/>
      <c r="B621" s="304"/>
      <c r="C621" s="212"/>
      <c r="D621" s="213"/>
      <c r="E621" s="293" t="s">
        <v>241</v>
      </c>
      <c r="F621" s="305"/>
      <c r="G621" s="338"/>
      <c r="H621" s="264"/>
      <c r="I621" s="264"/>
      <c r="J621" s="264"/>
      <c r="K621" s="264"/>
      <c r="U621" s="155" t="str">
        <f>IF($F$630&lt;&gt;0,"แสดง",IF($H$630&lt;&gt;0,"แสดง","  "))</f>
        <v>แสดง</v>
      </c>
    </row>
    <row r="622" spans="1:21">
      <c r="A622" s="303" t="s">
        <v>461</v>
      </c>
      <c r="B622" s="304" t="s">
        <v>460</v>
      </c>
      <c r="C622" s="212">
        <f>SUMIF('ตัดระหว่างกัน 2565'!D:D,หมายเหตุ!$B622,'ตัดระหว่างกัน 2565'!L:L)-SUMIF('ตัดระหว่างกัน 2565'!D:D,$B622,'ตัดระหว่างกัน 2565'!K:K)</f>
        <v>56850</v>
      </c>
      <c r="D622" s="213">
        <f>SUMIF('ตัดระหว่างกัน 2564'!D:D,$B622,'ตัดระหว่างกัน 2564'!L:L)-SUMIF('ตัดระหว่างกัน 2564'!D:D,หมายเหตุ!$B622,'ตัดระหว่างกัน 2564'!K:K)</f>
        <v>78080</v>
      </c>
      <c r="E622" s="305" t="s">
        <v>459</v>
      </c>
      <c r="F622" s="346">
        <f t="shared" ref="F622:F629" si="102">SUM(C622)</f>
        <v>56850</v>
      </c>
      <c r="G622" s="345"/>
      <c r="H622" s="346">
        <f t="shared" ref="H622:H629" si="103">SUM(D622)</f>
        <v>78080</v>
      </c>
      <c r="I622" s="264"/>
      <c r="U622" s="155" t="str">
        <f t="shared" ref="U622:U684" si="104">IF(F622&lt;&gt;0,"แสดง",IF(H622&lt;&gt;0,"แสดง","  "))</f>
        <v>แสดง</v>
      </c>
    </row>
    <row r="623" spans="1:21">
      <c r="A623" s="303" t="s">
        <v>462</v>
      </c>
      <c r="B623" s="304" t="s">
        <v>463</v>
      </c>
      <c r="C623" s="212">
        <f>SUMIF('ตัดระหว่างกัน 2565'!D:D,หมายเหตุ!$B623,'ตัดระหว่างกัน 2565'!L:L)-SUMIF('ตัดระหว่างกัน 2565'!D:D,$B623,'ตัดระหว่างกัน 2565'!K:K)</f>
        <v>3623501.4</v>
      </c>
      <c r="D623" s="213">
        <f>SUMIF('ตัดระหว่างกัน 2564'!D:D,$B623,'ตัดระหว่างกัน 2564'!L:L)-SUMIF('ตัดระหว่างกัน 2564'!D:D,หมายเหตุ!$B623,'ตัดระหว่างกัน 2564'!K:K)</f>
        <v>2977139.89</v>
      </c>
      <c r="E623" s="305" t="s">
        <v>462</v>
      </c>
      <c r="F623" s="346">
        <f t="shared" si="102"/>
        <v>3623501.4</v>
      </c>
      <c r="G623" s="338"/>
      <c r="H623" s="346">
        <f t="shared" si="103"/>
        <v>2977139.89</v>
      </c>
      <c r="I623" s="264"/>
      <c r="U623" s="155" t="str">
        <f t="shared" si="104"/>
        <v>แสดง</v>
      </c>
    </row>
    <row r="624" spans="1:21">
      <c r="A624" s="308" t="s">
        <v>464</v>
      </c>
      <c r="B624" s="309" t="s">
        <v>465</v>
      </c>
      <c r="C624" s="212">
        <f>SUMIF('ตัดระหว่างกัน 2565'!D:D,หมายเหตุ!$B624,'ตัดระหว่างกัน 2565'!L:L)-SUMIF('ตัดระหว่างกัน 2565'!D:D,$B624,'ตัดระหว่างกัน 2565'!K:K)</f>
        <v>45375.44</v>
      </c>
      <c r="D624" s="213">
        <f>SUMIF('ตัดระหว่างกัน 2564'!D:D,$B624,'ตัดระหว่างกัน 2564'!L:L)-SUMIF('ตัดระหว่างกัน 2564'!D:D,หมายเหตุ!$B624,'ตัดระหว่างกัน 2564'!K:K)</f>
        <v>28818.87</v>
      </c>
      <c r="E624" s="263" t="s">
        <v>464</v>
      </c>
      <c r="F624" s="346">
        <f t="shared" si="102"/>
        <v>45375.44</v>
      </c>
      <c r="G624" s="345"/>
      <c r="H624" s="346">
        <f t="shared" si="103"/>
        <v>28818.87</v>
      </c>
      <c r="I624" s="264"/>
      <c r="U624" s="155" t="str">
        <f t="shared" si="104"/>
        <v>แสดง</v>
      </c>
    </row>
    <row r="625" spans="1:21">
      <c r="A625" s="308" t="s">
        <v>466</v>
      </c>
      <c r="B625" s="309" t="s">
        <v>467</v>
      </c>
      <c r="C625" s="212">
        <f>SUMIF('ตัดระหว่างกัน 2565'!D:D,หมายเหตุ!$B625,'ตัดระหว่างกัน 2565'!L:L)-SUMIF('ตัดระหว่างกัน 2565'!D:D,$B625,'ตัดระหว่างกัน 2565'!K:K)</f>
        <v>0</v>
      </c>
      <c r="D625" s="213">
        <f>SUMIF('ตัดระหว่างกัน 2564'!D:D,$B625,'ตัดระหว่างกัน 2564'!L:L)-SUMIF('ตัดระหว่างกัน 2564'!D:D,หมายเหตุ!$B625,'ตัดระหว่างกัน 2564'!K:K)</f>
        <v>2362.25</v>
      </c>
      <c r="E625" s="263" t="s">
        <v>466</v>
      </c>
      <c r="F625" s="346">
        <f t="shared" si="102"/>
        <v>0</v>
      </c>
      <c r="G625" s="338"/>
      <c r="H625" s="346">
        <f t="shared" si="103"/>
        <v>2362.25</v>
      </c>
      <c r="I625" s="264"/>
      <c r="U625" s="155" t="str">
        <f t="shared" si="104"/>
        <v>แสดง</v>
      </c>
    </row>
    <row r="626" spans="1:21">
      <c r="A626" s="308" t="s">
        <v>468</v>
      </c>
      <c r="B626" s="348" t="s">
        <v>469</v>
      </c>
      <c r="C626" s="212">
        <f>SUMIF('ตัดระหว่างกัน 2565'!D:D,หมายเหตุ!$B626,'ตัดระหว่างกัน 2565'!L:L)-SUMIF('ตัดระหว่างกัน 2565'!D:D,$B626,'ตัดระหว่างกัน 2565'!K:K)</f>
        <v>1016163</v>
      </c>
      <c r="D626" s="213">
        <f>SUMIF('ตัดระหว่างกัน 2564'!D:D,$B626,'ตัดระหว่างกัน 2564'!L:L)-SUMIF('ตัดระหว่างกัน 2564'!D:D,หมายเหตุ!$B626,'ตัดระหว่างกัน 2564'!K:K)</f>
        <v>863659</v>
      </c>
      <c r="E626" s="263" t="s">
        <v>468</v>
      </c>
      <c r="F626" s="346">
        <f t="shared" si="102"/>
        <v>1016163</v>
      </c>
      <c r="G626" s="345"/>
      <c r="H626" s="346">
        <f t="shared" si="103"/>
        <v>863659</v>
      </c>
      <c r="I626" s="264"/>
      <c r="U626" s="155" t="str">
        <f t="shared" si="104"/>
        <v>แสดง</v>
      </c>
    </row>
    <row r="627" spans="1:21" hidden="1">
      <c r="A627" s="308" t="s">
        <v>470</v>
      </c>
      <c r="B627" s="309" t="s">
        <v>471</v>
      </c>
      <c r="C627" s="212">
        <f>SUMIF('ตัดระหว่างกัน 2565'!D:D,หมายเหตุ!$B627,'ตัดระหว่างกัน 2565'!L:L)-SUMIF('ตัดระหว่างกัน 2565'!D:D,$B627,'ตัดระหว่างกัน 2565'!K:K)</f>
        <v>0</v>
      </c>
      <c r="D627" s="213">
        <f>SUMIF('ตัดระหว่างกัน 2564'!D:D,$B627,'ตัดระหว่างกัน 2564'!L:L)-SUMIF('ตัดระหว่างกัน 2564'!D:D,หมายเหตุ!$B627,'ตัดระหว่างกัน 2564'!K:K)</f>
        <v>0</v>
      </c>
      <c r="E627" s="263" t="s">
        <v>470</v>
      </c>
      <c r="F627" s="346">
        <f t="shared" si="102"/>
        <v>0</v>
      </c>
      <c r="G627" s="338"/>
      <c r="H627" s="346">
        <f t="shared" si="103"/>
        <v>0</v>
      </c>
      <c r="I627" s="264"/>
      <c r="U627" s="155" t="str">
        <f t="shared" si="104"/>
        <v xml:space="preserve">  </v>
      </c>
    </row>
    <row r="628" spans="1:21">
      <c r="A628" s="308" t="s">
        <v>472</v>
      </c>
      <c r="B628" s="309" t="s">
        <v>473</v>
      </c>
      <c r="C628" s="212">
        <f>SUMIF('ตัดระหว่างกัน 2565'!D:D,หมายเหตุ!$B628,'ตัดระหว่างกัน 2565'!L:L)-SUMIF('ตัดระหว่างกัน 2565'!D:D,$B628,'ตัดระหว่างกัน 2565'!K:K)</f>
        <v>8070</v>
      </c>
      <c r="D628" s="213">
        <f>SUMIF('ตัดระหว่างกัน 2564'!D:D,$B628,'ตัดระหว่างกัน 2564'!L:L)-SUMIF('ตัดระหว่างกัน 2564'!D:D,หมายเหตุ!$B628,'ตัดระหว่างกัน 2564'!K:K)</f>
        <v>17180</v>
      </c>
      <c r="E628" s="263" t="s">
        <v>472</v>
      </c>
      <c r="F628" s="346">
        <f t="shared" si="102"/>
        <v>8070</v>
      </c>
      <c r="G628" s="338"/>
      <c r="H628" s="346">
        <f t="shared" si="103"/>
        <v>17180</v>
      </c>
      <c r="I628" s="264"/>
      <c r="U628" s="155" t="str">
        <f t="shared" si="104"/>
        <v>แสดง</v>
      </c>
    </row>
    <row r="629" spans="1:21" hidden="1">
      <c r="A629" s="308" t="s">
        <v>474</v>
      </c>
      <c r="B629" s="309" t="s">
        <v>475</v>
      </c>
      <c r="C629" s="212">
        <f>SUMIF('ตัดระหว่างกัน 2565'!D:D,หมายเหตุ!$B629,'ตัดระหว่างกัน 2565'!L:L)-SUMIF('ตัดระหว่างกัน 2565'!D:D,$B629,'ตัดระหว่างกัน 2565'!K:K)</f>
        <v>0</v>
      </c>
      <c r="D629" s="213">
        <f>SUMIF('ตัดระหว่างกัน 2564'!D:D,$B629,'ตัดระหว่างกัน 2564'!L:L)-SUMIF('ตัดระหว่างกัน 2564'!D:D,หมายเหตุ!$B629,'ตัดระหว่างกัน 2564'!K:K)</f>
        <v>0</v>
      </c>
      <c r="E629" s="263" t="s">
        <v>474</v>
      </c>
      <c r="F629" s="346">
        <f t="shared" si="102"/>
        <v>0</v>
      </c>
      <c r="G629" s="338"/>
      <c r="H629" s="346">
        <f t="shared" si="103"/>
        <v>0</v>
      </c>
      <c r="I629" s="264"/>
      <c r="U629" s="155" t="str">
        <f t="shared" si="104"/>
        <v xml:space="preserve">  </v>
      </c>
    </row>
    <row r="630" spans="1:21">
      <c r="A630" s="308"/>
      <c r="B630" s="309"/>
      <c r="C630" s="212"/>
      <c r="D630" s="213"/>
      <c r="E630" s="293" t="s">
        <v>1805</v>
      </c>
      <c r="F630" s="347">
        <f>SUM(F622:F629)</f>
        <v>4749959.84</v>
      </c>
      <c r="G630" s="342"/>
      <c r="H630" s="347">
        <f>SUM(H622:H629)</f>
        <v>3967240.0100000002</v>
      </c>
      <c r="I630" s="264"/>
      <c r="U630" s="155" t="str">
        <f t="shared" si="104"/>
        <v>แสดง</v>
      </c>
    </row>
    <row r="631" spans="1:21" hidden="1">
      <c r="A631" s="308"/>
      <c r="B631" s="309"/>
      <c r="C631" s="212"/>
      <c r="D631" s="213"/>
      <c r="E631" s="293" t="s">
        <v>476</v>
      </c>
      <c r="F631" s="349"/>
      <c r="G631" s="345"/>
      <c r="H631" s="349"/>
      <c r="I631" s="264"/>
      <c r="U631" s="155" t="str">
        <f>IF($F$633&lt;&gt;0,"แสดง",IF($H$633&lt;&gt;0,"แสดง","  "))</f>
        <v xml:space="preserve">  </v>
      </c>
    </row>
    <row r="632" spans="1:21" hidden="1">
      <c r="A632" s="308" t="s">
        <v>476</v>
      </c>
      <c r="B632" s="309" t="s">
        <v>477</v>
      </c>
      <c r="C632" s="212">
        <f>SUMIF('ตัดระหว่างกัน 2565'!D:D,หมายเหตุ!$B632,'ตัดระหว่างกัน 2565'!L:L)-SUMIF('ตัดระหว่างกัน 2565'!D:D,$B632,'ตัดระหว่างกัน 2565'!K:K)</f>
        <v>0</v>
      </c>
      <c r="D632" s="213">
        <f>SUMIF('ตัดระหว่างกัน 2564'!D:D,$B632,'ตัดระหว่างกัน 2564'!L:L)-SUMIF('ตัดระหว่างกัน 2564'!D:D,หมายเหตุ!$B632,'ตัดระหว่างกัน 2564'!K:K)</f>
        <v>0</v>
      </c>
      <c r="E632" s="263" t="s">
        <v>476</v>
      </c>
      <c r="F632" s="310">
        <f>SUM(C632)</f>
        <v>0</v>
      </c>
      <c r="G632" s="345"/>
      <c r="H632" s="310">
        <f>SUM(D632)</f>
        <v>0</v>
      </c>
      <c r="I632" s="264"/>
      <c r="U632" s="155" t="str">
        <f t="shared" si="104"/>
        <v xml:space="preserve">  </v>
      </c>
    </row>
    <row r="633" spans="1:21" hidden="1">
      <c r="A633" s="308"/>
      <c r="B633" s="309"/>
      <c r="C633" s="212"/>
      <c r="D633" s="213"/>
      <c r="E633" s="301" t="s">
        <v>1806</v>
      </c>
      <c r="F633" s="310">
        <f>SUM(F632)</f>
        <v>0</v>
      </c>
      <c r="G633" s="345"/>
      <c r="H633" s="310">
        <f>SUM(H632)</f>
        <v>0</v>
      </c>
      <c r="I633" s="264"/>
      <c r="U633" s="155" t="str">
        <f t="shared" si="104"/>
        <v xml:space="preserve">  </v>
      </c>
    </row>
    <row r="634" spans="1:21" ht="20.25" thickBot="1">
      <c r="A634" s="300"/>
      <c r="B634" s="300"/>
      <c r="C634" s="212"/>
      <c r="D634" s="213"/>
      <c r="E634" s="350" t="s">
        <v>1038</v>
      </c>
      <c r="F634" s="311">
        <f>F617+F620+F630+F632</f>
        <v>25907550.609999999</v>
      </c>
      <c r="G634" s="345"/>
      <c r="H634" s="311">
        <f>H617+H620+H630+H632</f>
        <v>23455027.630000003</v>
      </c>
      <c r="I634" s="312"/>
      <c r="U634" s="155" t="str">
        <f t="shared" si="104"/>
        <v>แสดง</v>
      </c>
    </row>
    <row r="635" spans="1:21" ht="20.25" thickTop="1">
      <c r="A635" s="308"/>
      <c r="B635" s="309"/>
      <c r="C635" s="212"/>
      <c r="D635" s="213"/>
      <c r="E635" s="320"/>
      <c r="F635" s="320"/>
      <c r="G635" s="345"/>
      <c r="H635" s="264"/>
      <c r="I635" s="264"/>
      <c r="J635" s="264"/>
      <c r="K635" s="264"/>
      <c r="U635" s="155" t="str">
        <f t="shared" ref="U635:U636" si="105">IF($F$634&lt;&gt;0,"แสดง",IF($H$634&lt;&gt;0,"แสดง","  "))</f>
        <v>แสดง</v>
      </c>
    </row>
    <row r="636" spans="1:21">
      <c r="C636" s="212"/>
      <c r="D636" s="213"/>
      <c r="G636" s="345"/>
      <c r="U636" s="155" t="str">
        <f t="shared" si="105"/>
        <v>แสดง</v>
      </c>
    </row>
    <row r="637" spans="1:21" hidden="1">
      <c r="C637" s="212"/>
      <c r="D637" s="213"/>
      <c r="E637" s="293" t="s">
        <v>1165</v>
      </c>
      <c r="F637" s="293"/>
      <c r="G637" s="293"/>
      <c r="H637" s="293"/>
      <c r="I637" s="299"/>
      <c r="J637" s="302"/>
      <c r="K637" s="302"/>
      <c r="L637" s="312"/>
      <c r="M637" s="312"/>
      <c r="U637" s="155" t="str">
        <f>IF($F$655&lt;&gt;0,"แสดง",IF($H$655&lt;&gt;0,"แสดง","  "))</f>
        <v xml:space="preserve">  </v>
      </c>
    </row>
    <row r="638" spans="1:21" hidden="1">
      <c r="C638" s="212"/>
      <c r="D638" s="213"/>
      <c r="E638" s="301"/>
      <c r="H638" s="178" t="s">
        <v>973</v>
      </c>
      <c r="I638" s="294"/>
      <c r="J638" s="302"/>
      <c r="K638" s="302"/>
      <c r="L638" s="264"/>
      <c r="M638" s="264"/>
      <c r="U638" s="155" t="str">
        <f t="shared" ref="U638:U639" si="106">IF($F$655&lt;&gt;0,"แสดง",IF($H$655&lt;&gt;0,"แสดง","  "))</f>
        <v xml:space="preserve">  </v>
      </c>
    </row>
    <row r="639" spans="1:21" hidden="1">
      <c r="C639" s="212"/>
      <c r="D639" s="213"/>
      <c r="E639" s="301"/>
      <c r="F639" s="302">
        <v>2565</v>
      </c>
      <c r="G639" s="302"/>
      <c r="H639" s="302">
        <v>2564</v>
      </c>
      <c r="I639" s="302"/>
      <c r="J639" s="302"/>
      <c r="K639" s="302"/>
      <c r="L639" s="264"/>
      <c r="M639" s="264"/>
      <c r="U639" s="155" t="str">
        <f t="shared" si="106"/>
        <v xml:space="preserve">  </v>
      </c>
    </row>
    <row r="640" spans="1:21" hidden="1">
      <c r="A640" s="308" t="s">
        <v>387</v>
      </c>
      <c r="B640" s="348" t="s">
        <v>386</v>
      </c>
      <c r="C640" s="212">
        <f>SUMIF('ตัดระหว่างกัน 2565'!D:D,หมายเหตุ!$B640,'ตัดระหว่างกัน 2565'!L:L)-SUMIF('ตัดระหว่างกัน 2565'!D:D,$B640,'ตัดระหว่างกัน 2565'!K:K)</f>
        <v>0</v>
      </c>
      <c r="D640" s="213">
        <f>SUMIF('ตัดระหว่างกัน 2564'!D:D,$B640,'ตัดระหว่างกัน 2564'!L:L)-SUMIF('ตัดระหว่างกัน 2564'!D:D,หมายเหตุ!$B640,'ตัดระหว่างกัน 2564'!K:K)</f>
        <v>0</v>
      </c>
      <c r="E640" s="305" t="s">
        <v>585</v>
      </c>
      <c r="F640" s="351">
        <f>SUM(C640:C651)</f>
        <v>0</v>
      </c>
      <c r="G640" s="351"/>
      <c r="H640" s="351">
        <f>SUM(D640:D651)</f>
        <v>0</v>
      </c>
      <c r="I640" s="305"/>
      <c r="U640" s="155" t="str">
        <f t="shared" si="104"/>
        <v xml:space="preserve">  </v>
      </c>
    </row>
    <row r="641" spans="1:21" hidden="1">
      <c r="A641" s="308" t="s">
        <v>389</v>
      </c>
      <c r="B641" s="348" t="s">
        <v>388</v>
      </c>
      <c r="C641" s="212">
        <f>SUMIF('ตัดระหว่างกัน 2565'!D:D,หมายเหตุ!$B641,'ตัดระหว่างกัน 2565'!L:L)-SUMIF('ตัดระหว่างกัน 2565'!D:D,$B641,'ตัดระหว่างกัน 2565'!K:K)</f>
        <v>0</v>
      </c>
      <c r="D641" s="213">
        <f>SUMIF('ตัดระหว่างกัน 2564'!D:D,$B641,'ตัดระหว่างกัน 2564'!L:L)-SUMIF('ตัดระหว่างกัน 2564'!D:D,หมายเหตุ!$B641,'ตัดระหว่างกัน 2564'!K:K)</f>
        <v>0</v>
      </c>
      <c r="E641" s="305"/>
      <c r="F641" s="305"/>
      <c r="G641" s="305"/>
      <c r="H641" s="305"/>
      <c r="I641" s="305"/>
      <c r="U641" s="155" t="str">
        <f t="shared" si="104"/>
        <v xml:space="preserve">  </v>
      </c>
    </row>
    <row r="642" spans="1:21" hidden="1">
      <c r="A642" s="308" t="s">
        <v>391</v>
      </c>
      <c r="B642" s="309" t="s">
        <v>390</v>
      </c>
      <c r="C642" s="212">
        <f>SUMIF('ตัดระหว่างกัน 2565'!D:D,หมายเหตุ!$B642,'ตัดระหว่างกัน 2565'!L:L)-SUMIF('ตัดระหว่างกัน 2565'!D:D,$B642,'ตัดระหว่างกัน 2565'!K:K)</f>
        <v>0</v>
      </c>
      <c r="D642" s="213">
        <f>SUMIF('ตัดระหว่างกัน 2564'!D:D,$B642,'ตัดระหว่างกัน 2564'!L:L)-SUMIF('ตัดระหว่างกัน 2564'!D:D,หมายเหตุ!$B642,'ตัดระหว่างกัน 2564'!K:K)</f>
        <v>0</v>
      </c>
      <c r="E642" s="305"/>
      <c r="F642" s="305"/>
      <c r="G642" s="305"/>
      <c r="H642" s="305"/>
      <c r="I642" s="305"/>
      <c r="U642" s="155" t="str">
        <f t="shared" si="104"/>
        <v xml:space="preserve">  </v>
      </c>
    </row>
    <row r="643" spans="1:21" hidden="1">
      <c r="A643" s="308" t="s">
        <v>393</v>
      </c>
      <c r="B643" s="309" t="s">
        <v>392</v>
      </c>
      <c r="C643" s="212">
        <f>SUMIF('ตัดระหว่างกัน 2565'!D:D,หมายเหตุ!$B643,'ตัดระหว่างกัน 2565'!L:L)-SUMIF('ตัดระหว่างกัน 2565'!D:D,$B643,'ตัดระหว่างกัน 2565'!K:K)</f>
        <v>0</v>
      </c>
      <c r="D643" s="213">
        <f>SUMIF('ตัดระหว่างกัน 2564'!D:D,$B643,'ตัดระหว่างกัน 2564'!L:L)-SUMIF('ตัดระหว่างกัน 2564'!D:D,หมายเหตุ!$B643,'ตัดระหว่างกัน 2564'!K:K)</f>
        <v>0</v>
      </c>
      <c r="E643" s="305"/>
      <c r="F643" s="305"/>
      <c r="G643" s="305"/>
      <c r="H643" s="305"/>
      <c r="I643" s="305"/>
      <c r="U643" s="155" t="str">
        <f t="shared" si="104"/>
        <v xml:space="preserve">  </v>
      </c>
    </row>
    <row r="644" spans="1:21" hidden="1">
      <c r="A644" s="352" t="s">
        <v>395</v>
      </c>
      <c r="B644" s="309" t="s">
        <v>394</v>
      </c>
      <c r="C644" s="212">
        <f>SUMIF('ตัดระหว่างกัน 2565'!D:D,หมายเหตุ!$B644,'ตัดระหว่างกัน 2565'!L:L)-SUMIF('ตัดระหว่างกัน 2565'!D:D,$B644,'ตัดระหว่างกัน 2565'!K:K)</f>
        <v>0</v>
      </c>
      <c r="D644" s="213">
        <f>SUMIF('ตัดระหว่างกัน 2564'!D:D,$B644,'ตัดระหว่างกัน 2564'!L:L)-SUMIF('ตัดระหว่างกัน 2564'!D:D,หมายเหตุ!$B644,'ตัดระหว่างกัน 2564'!K:K)</f>
        <v>0</v>
      </c>
      <c r="E644" s="305"/>
      <c r="F644" s="305"/>
      <c r="G644" s="305"/>
      <c r="H644" s="305"/>
      <c r="I644" s="305"/>
      <c r="U644" s="155" t="str">
        <f t="shared" si="104"/>
        <v xml:space="preserve">  </v>
      </c>
    </row>
    <row r="645" spans="1:21" hidden="1">
      <c r="A645" s="352" t="s">
        <v>397</v>
      </c>
      <c r="B645" s="309" t="s">
        <v>396</v>
      </c>
      <c r="C645" s="212">
        <f>SUMIF('ตัดระหว่างกัน 2565'!D:D,หมายเหตุ!$B645,'ตัดระหว่างกัน 2565'!L:L)-SUMIF('ตัดระหว่างกัน 2565'!D:D,$B645,'ตัดระหว่างกัน 2565'!K:K)</f>
        <v>0</v>
      </c>
      <c r="D645" s="213">
        <f>SUMIF('ตัดระหว่างกัน 2564'!D:D,$B645,'ตัดระหว่างกัน 2564'!L:L)-SUMIF('ตัดระหว่างกัน 2564'!D:D,หมายเหตุ!$B645,'ตัดระหว่างกัน 2564'!K:K)</f>
        <v>0</v>
      </c>
      <c r="E645" s="305"/>
      <c r="F645" s="305"/>
      <c r="G645" s="305"/>
      <c r="H645" s="305"/>
      <c r="I645" s="305"/>
      <c r="U645" s="155" t="str">
        <f t="shared" si="104"/>
        <v xml:space="preserve">  </v>
      </c>
    </row>
    <row r="646" spans="1:21" hidden="1">
      <c r="A646" s="352" t="s">
        <v>399</v>
      </c>
      <c r="B646" s="309" t="s">
        <v>398</v>
      </c>
      <c r="C646" s="212">
        <f>SUMIF('ตัดระหว่างกัน 2565'!D:D,หมายเหตุ!$B646,'ตัดระหว่างกัน 2565'!L:L)-SUMIF('ตัดระหว่างกัน 2565'!D:D,$B646,'ตัดระหว่างกัน 2565'!K:K)</f>
        <v>0</v>
      </c>
      <c r="D646" s="213">
        <f>SUMIF('ตัดระหว่างกัน 2564'!D:D,$B646,'ตัดระหว่างกัน 2564'!L:L)-SUMIF('ตัดระหว่างกัน 2564'!D:D,หมายเหตุ!$B646,'ตัดระหว่างกัน 2564'!K:K)</f>
        <v>0</v>
      </c>
      <c r="E646" s="305"/>
      <c r="F646" s="305"/>
      <c r="G646" s="305"/>
      <c r="H646" s="305"/>
      <c r="I646" s="305"/>
      <c r="U646" s="155" t="str">
        <f t="shared" si="104"/>
        <v xml:space="preserve">  </v>
      </c>
    </row>
    <row r="647" spans="1:21" hidden="1">
      <c r="A647" s="352" t="s">
        <v>401</v>
      </c>
      <c r="B647" s="309" t="s">
        <v>400</v>
      </c>
      <c r="C647" s="212">
        <f>SUMIF('ตัดระหว่างกัน 2565'!D:D,หมายเหตุ!$B647,'ตัดระหว่างกัน 2565'!L:L)-SUMIF('ตัดระหว่างกัน 2565'!D:D,$B647,'ตัดระหว่างกัน 2565'!K:K)</f>
        <v>0</v>
      </c>
      <c r="D647" s="213">
        <f>SUMIF('ตัดระหว่างกัน 2564'!D:D,$B647,'ตัดระหว่างกัน 2564'!L:L)-SUMIF('ตัดระหว่างกัน 2564'!D:D,หมายเหตุ!$B647,'ตัดระหว่างกัน 2564'!K:K)</f>
        <v>0</v>
      </c>
      <c r="E647" s="305"/>
      <c r="F647" s="305"/>
      <c r="G647" s="305"/>
      <c r="H647" s="305"/>
      <c r="I647" s="305"/>
      <c r="U647" s="155" t="str">
        <f t="shared" si="104"/>
        <v xml:space="preserve">  </v>
      </c>
    </row>
    <row r="648" spans="1:21" hidden="1">
      <c r="A648" s="352" t="s">
        <v>403</v>
      </c>
      <c r="B648" s="309" t="s">
        <v>402</v>
      </c>
      <c r="C648" s="212">
        <f>SUMIF('ตัดระหว่างกัน 2565'!D:D,หมายเหตุ!$B648,'ตัดระหว่างกัน 2565'!L:L)-SUMIF('ตัดระหว่างกัน 2565'!D:D,$B648,'ตัดระหว่างกัน 2565'!K:K)</f>
        <v>0</v>
      </c>
      <c r="D648" s="213">
        <f>SUMIF('ตัดระหว่างกัน 2564'!D:D,$B648,'ตัดระหว่างกัน 2564'!L:L)-SUMIF('ตัดระหว่างกัน 2564'!D:D,หมายเหตุ!$B648,'ตัดระหว่างกัน 2564'!K:K)</f>
        <v>0</v>
      </c>
      <c r="E648" s="305"/>
      <c r="F648" s="305"/>
      <c r="G648" s="305"/>
      <c r="H648" s="305"/>
      <c r="I648" s="305"/>
      <c r="U648" s="155" t="str">
        <f t="shared" si="104"/>
        <v xml:space="preserve">  </v>
      </c>
    </row>
    <row r="649" spans="1:21" hidden="1">
      <c r="A649" s="352" t="s">
        <v>405</v>
      </c>
      <c r="B649" s="309" t="s">
        <v>404</v>
      </c>
      <c r="C649" s="212">
        <f>SUMIF('ตัดระหว่างกัน 2565'!D:D,หมายเหตุ!$B649,'ตัดระหว่างกัน 2565'!L:L)-SUMIF('ตัดระหว่างกัน 2565'!D:D,$B649,'ตัดระหว่างกัน 2565'!K:K)</f>
        <v>0</v>
      </c>
      <c r="D649" s="213">
        <f>SUMIF('ตัดระหว่างกัน 2564'!D:D,$B649,'ตัดระหว่างกัน 2564'!L:L)-SUMIF('ตัดระหว่างกัน 2564'!D:D,หมายเหตุ!$B649,'ตัดระหว่างกัน 2564'!K:K)</f>
        <v>0</v>
      </c>
      <c r="E649" s="305"/>
      <c r="F649" s="305"/>
      <c r="G649" s="305"/>
      <c r="H649" s="305"/>
      <c r="I649" s="305"/>
      <c r="U649" s="155" t="str">
        <f t="shared" si="104"/>
        <v xml:space="preserve">  </v>
      </c>
    </row>
    <row r="650" spans="1:21" hidden="1">
      <c r="A650" s="352" t="s">
        <v>407</v>
      </c>
      <c r="B650" s="309" t="s">
        <v>406</v>
      </c>
      <c r="C650" s="212">
        <f>SUMIF('ตัดระหว่างกัน 2565'!D:D,หมายเหตุ!$B650,'ตัดระหว่างกัน 2565'!L:L)-SUMIF('ตัดระหว่างกัน 2565'!D:D,$B650,'ตัดระหว่างกัน 2565'!K:K)</f>
        <v>0</v>
      </c>
      <c r="D650" s="213">
        <f>SUMIF('ตัดระหว่างกัน 2564'!D:D,$B650,'ตัดระหว่างกัน 2564'!L:L)-SUMIF('ตัดระหว่างกัน 2564'!D:D,หมายเหตุ!$B650,'ตัดระหว่างกัน 2564'!K:K)</f>
        <v>0</v>
      </c>
      <c r="E650" s="305"/>
      <c r="F650" s="305"/>
      <c r="G650" s="305"/>
      <c r="H650" s="305"/>
      <c r="I650" s="305"/>
      <c r="U650" s="155" t="str">
        <f t="shared" si="104"/>
        <v xml:space="preserve">  </v>
      </c>
    </row>
    <row r="651" spans="1:21" hidden="1">
      <c r="A651" s="352" t="s">
        <v>409</v>
      </c>
      <c r="B651" s="309" t="s">
        <v>408</v>
      </c>
      <c r="C651" s="212">
        <f>SUMIF('ตัดระหว่างกัน 2565'!D:D,หมายเหตุ!$B651,'ตัดระหว่างกัน 2565'!L:L)-SUMIF('ตัดระหว่างกัน 2565'!D:D,$B651,'ตัดระหว่างกัน 2565'!K:K)</f>
        <v>0</v>
      </c>
      <c r="D651" s="213">
        <f>SUMIF('ตัดระหว่างกัน 2564'!D:D,$B651,'ตัดระหว่างกัน 2564'!L:L)-SUMIF('ตัดระหว่างกัน 2564'!D:D,หมายเหตุ!$B651,'ตัดระหว่างกัน 2564'!K:K)</f>
        <v>0</v>
      </c>
      <c r="E651" s="305"/>
      <c r="F651" s="305"/>
      <c r="G651" s="305"/>
      <c r="H651" s="305"/>
      <c r="I651" s="305"/>
      <c r="U651" s="155" t="str">
        <f t="shared" si="104"/>
        <v xml:space="preserve">  </v>
      </c>
    </row>
    <row r="652" spans="1:21" hidden="1">
      <c r="A652" s="308" t="s">
        <v>365</v>
      </c>
      <c r="B652" s="348" t="s">
        <v>364</v>
      </c>
      <c r="C652" s="212">
        <f>SUMIF('ตัดระหว่างกัน 2565'!D:D,หมายเหตุ!$B652,'ตัดระหว่างกัน 2565'!L:L)-SUMIF('ตัดระหว่างกัน 2565'!D:D,$B652,'ตัดระหว่างกัน 2565'!K:K)</f>
        <v>0</v>
      </c>
      <c r="D652" s="213">
        <f>SUMIF('ตัดระหว่างกัน 2564'!D:D,$B652,'ตัดระหว่างกัน 2564'!L:L)-SUMIF('ตัดระหว่างกัน 2564'!D:D,หมายเหตุ!$B652,'ตัดระหว่างกัน 2564'!K:K)</f>
        <v>0</v>
      </c>
      <c r="E652" s="305" t="s">
        <v>363</v>
      </c>
      <c r="F652" s="353">
        <f>SUM(C652:C654)</f>
        <v>0</v>
      </c>
      <c r="G652" s="305"/>
      <c r="H652" s="353">
        <f>SUM(D652:D654)</f>
        <v>0</v>
      </c>
      <c r="I652" s="305"/>
      <c r="U652" s="155" t="str">
        <f t="shared" si="104"/>
        <v xml:space="preserve">  </v>
      </c>
    </row>
    <row r="653" spans="1:21" hidden="1">
      <c r="A653" s="308" t="s">
        <v>367</v>
      </c>
      <c r="B653" s="309" t="s">
        <v>366</v>
      </c>
      <c r="C653" s="212">
        <f>SUMIF('ตัดระหว่างกัน 2565'!D:D,หมายเหตุ!$B653,'ตัดระหว่างกัน 2565'!L:L)-SUMIF('ตัดระหว่างกัน 2565'!D:D,$B653,'ตัดระหว่างกัน 2565'!K:K)</f>
        <v>0</v>
      </c>
      <c r="D653" s="213">
        <f>SUMIF('ตัดระหว่างกัน 2564'!D:D,$B653,'ตัดระหว่างกัน 2564'!L:L)-SUMIF('ตัดระหว่างกัน 2564'!D:D,หมายเหตุ!$B653,'ตัดระหว่างกัน 2564'!K:K)</f>
        <v>0</v>
      </c>
      <c r="E653" s="305"/>
      <c r="F653" s="305"/>
      <c r="G653" s="305"/>
      <c r="H653" s="305"/>
      <c r="I653" s="305"/>
      <c r="U653" s="155" t="str">
        <f t="shared" si="104"/>
        <v xml:space="preserve">  </v>
      </c>
    </row>
    <row r="654" spans="1:21" hidden="1">
      <c r="A654" s="308" t="s">
        <v>369</v>
      </c>
      <c r="B654" s="309" t="s">
        <v>368</v>
      </c>
      <c r="C654" s="212">
        <f>SUMIF('ตัดระหว่างกัน 2565'!D:D,หมายเหตุ!$B654,'ตัดระหว่างกัน 2565'!L:L)-SUMIF('ตัดระหว่างกัน 2565'!D:D,$B654,'ตัดระหว่างกัน 2565'!K:K)</f>
        <v>0</v>
      </c>
      <c r="D654" s="213">
        <f>SUMIF('ตัดระหว่างกัน 2564'!D:D,$B654,'ตัดระหว่างกัน 2564'!L:L)-SUMIF('ตัดระหว่างกัน 2564'!D:D,หมายเหตุ!$B654,'ตัดระหว่างกัน 2564'!K:K)</f>
        <v>0</v>
      </c>
      <c r="E654" s="305"/>
      <c r="F654" s="305"/>
      <c r="G654" s="305"/>
      <c r="H654" s="305"/>
      <c r="I654" s="305"/>
      <c r="U654" s="155" t="str">
        <f t="shared" si="104"/>
        <v xml:space="preserve">  </v>
      </c>
    </row>
    <row r="655" spans="1:21" ht="20.25" hidden="1" thickBot="1">
      <c r="E655" s="301" t="s">
        <v>1039</v>
      </c>
      <c r="F655" s="311">
        <f>SUM(F640:F652)</f>
        <v>0</v>
      </c>
      <c r="G655" s="305"/>
      <c r="H655" s="311">
        <f>SUM(H640:H652)</f>
        <v>0</v>
      </c>
      <c r="I655" s="312"/>
      <c r="J655" s="320"/>
      <c r="K655" s="320"/>
      <c r="L655" s="264"/>
      <c r="M655" s="264"/>
      <c r="U655" s="155" t="str">
        <f t="shared" si="104"/>
        <v xml:space="preserve">  </v>
      </c>
    </row>
    <row r="656" spans="1:21" hidden="1">
      <c r="G656" s="305"/>
      <c r="U656" s="155" t="str">
        <f t="shared" ref="U656:U657" si="107">IF($F$655&lt;&gt;0,"แสดง",IF($H$655&lt;&gt;0,"แสดง","  "))</f>
        <v xml:space="preserve">  </v>
      </c>
    </row>
    <row r="657" spans="1:21" hidden="1">
      <c r="G657" s="305"/>
      <c r="U657" s="155" t="str">
        <f t="shared" si="107"/>
        <v xml:space="preserve">  </v>
      </c>
    </row>
    <row r="658" spans="1:21">
      <c r="A658" s="296"/>
      <c r="B658" s="297"/>
      <c r="C658" s="298"/>
      <c r="D658" s="297"/>
      <c r="E658" s="293" t="s">
        <v>1164</v>
      </c>
      <c r="F658" s="293"/>
      <c r="G658" s="305"/>
      <c r="H658" s="293"/>
      <c r="I658" s="299"/>
      <c r="U658" s="155" t="str">
        <f>IF($F$667&lt;&gt;0,"แสดง",IF($H$667&lt;&gt;0,"แสดง","  "))</f>
        <v>แสดง</v>
      </c>
    </row>
    <row r="659" spans="1:21">
      <c r="A659" s="300"/>
      <c r="B659" s="297"/>
      <c r="C659" s="298"/>
      <c r="D659" s="297"/>
      <c r="E659" s="301"/>
      <c r="G659" s="305"/>
      <c r="H659" s="178" t="s">
        <v>973</v>
      </c>
      <c r="I659" s="294"/>
      <c r="U659" s="155" t="str">
        <f t="shared" ref="U659:U660" si="108">IF($F$667&lt;&gt;0,"แสดง",IF($H$667&lt;&gt;0,"แสดง","  "))</f>
        <v>แสดง</v>
      </c>
    </row>
    <row r="660" spans="1:21">
      <c r="A660" s="300"/>
      <c r="B660" s="297"/>
      <c r="C660" s="298"/>
      <c r="D660" s="297"/>
      <c r="E660" s="301"/>
      <c r="F660" s="302">
        <v>2565</v>
      </c>
      <c r="G660" s="305"/>
      <c r="H660" s="302">
        <v>2564</v>
      </c>
      <c r="I660" s="302"/>
      <c r="U660" s="155" t="str">
        <f t="shared" si="108"/>
        <v>แสดง</v>
      </c>
    </row>
    <row r="661" spans="1:21">
      <c r="A661" s="303" t="s">
        <v>1207</v>
      </c>
      <c r="B661" s="304" t="s">
        <v>479</v>
      </c>
      <c r="C661" s="212">
        <f>SUMIF('ตัดระหว่างกัน 2565'!D:D,หมายเหตุ!$B661,'ตัดระหว่างกัน 2565'!L:L)-SUMIF('ตัดระหว่างกัน 2565'!D:D,$B661,'ตัดระหว่างกัน 2565'!K:K)</f>
        <v>15648136</v>
      </c>
      <c r="D661" s="213">
        <f>SUMIF('ตัดระหว่างกัน 2564'!D:D,$B661,'ตัดระหว่างกัน 2564'!L:L)-SUMIF('ตัดระหว่างกัน 2564'!D:D,หมายเหตุ!$B661,'ตัดระหว่างกัน 2564'!K:K)</f>
        <v>15937445.560000001</v>
      </c>
      <c r="E661" s="305" t="s">
        <v>478</v>
      </c>
      <c r="F661" s="346">
        <f>IF($F$603&gt;0,0,SUM(C661))</f>
        <v>15648136</v>
      </c>
      <c r="G661" s="305"/>
      <c r="H661" s="346">
        <f>IF($H$603&gt;0,0,SUM(D661))</f>
        <v>15937445.560000001</v>
      </c>
      <c r="I661" s="264"/>
      <c r="U661" s="155" t="str">
        <f t="shared" si="104"/>
        <v>แสดง</v>
      </c>
    </row>
    <row r="662" spans="1:21" ht="39" hidden="1">
      <c r="A662" s="303" t="s">
        <v>480</v>
      </c>
      <c r="B662" s="304" t="s">
        <v>481</v>
      </c>
      <c r="C662" s="212">
        <f>SUMIF('ตัดระหว่างกัน 2565'!D:D,หมายเหตุ!$B662,'ตัดระหว่างกัน 2565'!L:L)-SUMIF('ตัดระหว่างกัน 2565'!D:D,$B662,'ตัดระหว่างกัน 2565'!K:K)</f>
        <v>0</v>
      </c>
      <c r="D662" s="213">
        <f>SUMIF('ตัดระหว่างกัน 2564'!D:D,$B662,'ตัดระหว่างกัน 2564'!L:L)-SUMIF('ตัดระหว่างกัน 2564'!D:D,หมายเหตุ!$B662,'ตัดระหว่างกัน 2564'!K:K)</f>
        <v>0</v>
      </c>
      <c r="E662" s="335" t="s">
        <v>1559</v>
      </c>
      <c r="F662" s="346">
        <f t="shared" ref="F662:F666" si="109">SUM(C662)</f>
        <v>0</v>
      </c>
      <c r="G662" s="305"/>
      <c r="H662" s="346">
        <f t="shared" ref="H662:H666" si="110">SUM(D662)</f>
        <v>0</v>
      </c>
      <c r="I662" s="307"/>
      <c r="U662" s="155" t="str">
        <f t="shared" si="104"/>
        <v xml:space="preserve">  </v>
      </c>
    </row>
    <row r="663" spans="1:21">
      <c r="A663" s="303" t="s">
        <v>482</v>
      </c>
      <c r="B663" s="304" t="s">
        <v>483</v>
      </c>
      <c r="C663" s="212">
        <f>SUMIF('ตัดระหว่างกัน 2565'!D:D,หมายเหตุ!$B663,'ตัดระหว่างกัน 2565'!L:L)-SUMIF('ตัดระหว่างกัน 2565'!D:D,$B663,'ตัดระหว่างกัน 2565'!K:K)</f>
        <v>0</v>
      </c>
      <c r="D663" s="213">
        <f>SUMIF('ตัดระหว่างกัน 2564'!D:D,$B663,'ตัดระหว่างกัน 2564'!L:L)-SUMIF('ตัดระหว่างกัน 2564'!D:D,หมายเหตุ!$B663,'ตัดระหว่างกัน 2564'!K:K)</f>
        <v>49056</v>
      </c>
      <c r="E663" s="305" t="s">
        <v>482</v>
      </c>
      <c r="F663" s="346">
        <f>IF($F$603&gt;0,0,SUM(C663))</f>
        <v>0</v>
      </c>
      <c r="G663" s="305"/>
      <c r="H663" s="346">
        <f>IF($F$603&gt;0,0,SUM(D663))</f>
        <v>49056</v>
      </c>
      <c r="I663" s="264"/>
      <c r="U663" s="155" t="str">
        <f t="shared" si="104"/>
        <v>แสดง</v>
      </c>
    </row>
    <row r="664" spans="1:21">
      <c r="A664" s="303" t="s">
        <v>484</v>
      </c>
      <c r="B664" s="304" t="s">
        <v>485</v>
      </c>
      <c r="C664" s="212">
        <f>SUMIF('ตัดระหว่างกัน 2565'!D:D,หมายเหตุ!$B664,'ตัดระหว่างกัน 2565'!L:L)-SUMIF('ตัดระหว่างกัน 2565'!D:D,$B664,'ตัดระหว่างกัน 2565'!K:K)</f>
        <v>7272000</v>
      </c>
      <c r="D664" s="213">
        <f>SUMIF('ตัดระหว่างกัน 2564'!D:D,$B664,'ตัดระหว่างกัน 2564'!L:L)-SUMIF('ตัดระหว่างกัน 2564'!D:D,หมายเหตุ!$B664,'ตัดระหว่างกัน 2564'!K:K)</f>
        <v>0</v>
      </c>
      <c r="E664" s="305" t="s">
        <v>484</v>
      </c>
      <c r="F664" s="346">
        <f>IF($F$603&gt;0,0,SUM(C664))</f>
        <v>7272000</v>
      </c>
      <c r="G664" s="305"/>
      <c r="H664" s="346">
        <f>IF($F$603&gt;0,0,SUM(D664))</f>
        <v>0</v>
      </c>
      <c r="I664" s="264"/>
      <c r="U664" s="155" t="str">
        <f t="shared" si="104"/>
        <v>แสดง</v>
      </c>
    </row>
    <row r="665" spans="1:21">
      <c r="A665" s="303" t="s">
        <v>486</v>
      </c>
      <c r="B665" s="304" t="s">
        <v>487</v>
      </c>
      <c r="C665" s="212">
        <f>SUMIF('ตัดระหว่างกัน 2565'!D:D,หมายเหตุ!$B665,'ตัดระหว่างกัน 2565'!L:L)-SUMIF('ตัดระหว่างกัน 2565'!D:D,$B665,'ตัดระหว่างกัน 2565'!K:K)</f>
        <v>40000</v>
      </c>
      <c r="D665" s="213">
        <f>SUMIF('ตัดระหว่างกัน 2564'!D:D,$B665,'ตัดระหว่างกัน 2564'!L:L)-SUMIF('ตัดระหว่างกัน 2564'!D:D,หมายเหตุ!$B665,'ตัดระหว่างกัน 2564'!K:K)</f>
        <v>0</v>
      </c>
      <c r="E665" s="305" t="s">
        <v>486</v>
      </c>
      <c r="F665" s="346">
        <f t="shared" si="109"/>
        <v>40000</v>
      </c>
      <c r="G665" s="305"/>
      <c r="H665" s="346">
        <f t="shared" si="110"/>
        <v>0</v>
      </c>
      <c r="I665" s="264"/>
      <c r="U665" s="155" t="str">
        <f t="shared" si="104"/>
        <v>แสดง</v>
      </c>
    </row>
    <row r="666" spans="1:21" hidden="1">
      <c r="A666" s="352" t="s">
        <v>418</v>
      </c>
      <c r="B666" s="309" t="s">
        <v>417</v>
      </c>
      <c r="C666" s="212">
        <f>SUMIF('ตัดระหว่างกัน 2565'!D:D,หมายเหตุ!$B666,'ตัดระหว่างกัน 2565'!L:L)-SUMIF('ตัดระหว่างกัน 2565'!D:D,$B666,'ตัดระหว่างกัน 2565'!K:K)</f>
        <v>0</v>
      </c>
      <c r="D666" s="213">
        <f>SUMIF('ตัดระหว่างกัน 2564'!D:D,$B666,'ตัดระหว่างกัน 2564'!L:L)-SUMIF('ตัดระหว่างกัน 2564'!D:D,หมายเหตุ!$B666,'ตัดระหว่างกัน 2564'!K:K)</f>
        <v>0</v>
      </c>
      <c r="E666" s="333" t="s">
        <v>418</v>
      </c>
      <c r="F666" s="346">
        <f t="shared" si="109"/>
        <v>0</v>
      </c>
      <c r="G666" s="305"/>
      <c r="H666" s="346">
        <f t="shared" si="110"/>
        <v>0</v>
      </c>
      <c r="I666" s="264"/>
      <c r="U666" s="155" t="str">
        <f t="shared" si="104"/>
        <v xml:space="preserve">  </v>
      </c>
    </row>
    <row r="667" spans="1:21" ht="20.25" thickBot="1">
      <c r="E667" s="350" t="s">
        <v>1185</v>
      </c>
      <c r="F667" s="354">
        <f>SUM(F661:F666)</f>
        <v>22960136</v>
      </c>
      <c r="G667" s="305"/>
      <c r="H667" s="354">
        <f>SUM(H661:H666)</f>
        <v>15986501.560000001</v>
      </c>
      <c r="I667" s="312"/>
      <c r="J667" s="264"/>
      <c r="K667" s="264"/>
      <c r="L667" s="264"/>
      <c r="M667" s="264"/>
      <c r="U667" s="155" t="str">
        <f t="shared" si="104"/>
        <v>แสดง</v>
      </c>
    </row>
    <row r="668" spans="1:21" ht="20.25" thickTop="1">
      <c r="E668" s="320"/>
      <c r="F668" s="264"/>
      <c r="G668" s="305"/>
      <c r="H668" s="264"/>
      <c r="I668" s="264"/>
      <c r="J668" s="265"/>
      <c r="K668" s="265"/>
      <c r="L668" s="263"/>
      <c r="M668" s="263"/>
      <c r="U668" s="155" t="str">
        <f t="shared" ref="U668:U669" si="111">IF($F$667&lt;&gt;0,"แสดง",IF($H$667&lt;&gt;0,"แสดง","  "))</f>
        <v>แสดง</v>
      </c>
    </row>
    <row r="669" spans="1:21">
      <c r="G669" s="305"/>
      <c r="U669" s="155" t="str">
        <f t="shared" si="111"/>
        <v>แสดง</v>
      </c>
    </row>
    <row r="670" spans="1:21">
      <c r="E670" s="293" t="s">
        <v>1163</v>
      </c>
      <c r="F670" s="293"/>
      <c r="G670" s="305"/>
      <c r="H670" s="293"/>
      <c r="I670" s="299"/>
      <c r="J670" s="302"/>
      <c r="K670" s="302"/>
      <c r="L670" s="312"/>
      <c r="M670" s="312"/>
      <c r="U670" s="155" t="str">
        <f>IF($F$745&lt;&gt;0,"แสดง",IF($H$745&lt;&gt;0,"แสดง","  "))</f>
        <v>แสดง</v>
      </c>
    </row>
    <row r="671" spans="1:21">
      <c r="E671" s="301"/>
      <c r="G671" s="305"/>
      <c r="H671" s="178" t="s">
        <v>973</v>
      </c>
      <c r="I671" s="294"/>
      <c r="J671" s="302"/>
      <c r="K671" s="302"/>
      <c r="L671" s="264"/>
      <c r="M671" s="264"/>
      <c r="U671" s="155" t="str">
        <f t="shared" ref="U671:U672" si="112">IF($F$745&lt;&gt;0,"แสดง",IF($H$745&lt;&gt;0,"แสดง","  "))</f>
        <v>แสดง</v>
      </c>
    </row>
    <row r="672" spans="1:21">
      <c r="E672" s="301"/>
      <c r="F672" s="302">
        <v>2565</v>
      </c>
      <c r="G672" s="305"/>
      <c r="H672" s="302">
        <v>2564</v>
      </c>
      <c r="I672" s="302"/>
      <c r="J672" s="302"/>
      <c r="K672" s="302"/>
      <c r="L672" s="264"/>
      <c r="M672" s="264"/>
      <c r="U672" s="155" t="str">
        <f t="shared" si="112"/>
        <v>แสดง</v>
      </c>
    </row>
    <row r="673" spans="1:21">
      <c r="A673" s="303" t="s">
        <v>217</v>
      </c>
      <c r="B673" s="304" t="s">
        <v>216</v>
      </c>
      <c r="C673" s="212">
        <f>SUMIF('ตัดระหว่างกัน 2565'!D:D,หมายเหตุ!$B673,'ตัดระหว่างกัน 2565'!L:L)-SUMIF('ตัดระหว่างกัน 2565'!D:D,$B673,'ตัดระหว่างกัน 2565'!K:K)</f>
        <v>0</v>
      </c>
      <c r="D673" s="213">
        <f>SUMIF('ตัดระหว่างกัน 2564'!D:D,$B673,'ตัดระหว่างกัน 2564'!L:L)-SUMIF('ตัดระหว่างกัน 2564'!D:D,หมายเหตุ!$B673,'ตัดระหว่างกัน 2564'!K:K)</f>
        <v>0</v>
      </c>
      <c r="E673" s="305" t="s">
        <v>215</v>
      </c>
      <c r="F673" s="351">
        <f>SUM(C673:C682)</f>
        <v>631371.36</v>
      </c>
      <c r="G673" s="305"/>
      <c r="H673" s="351">
        <f>SUM(D673:D682)</f>
        <v>112113.95</v>
      </c>
      <c r="I673" s="305"/>
      <c r="U673" s="155" t="str">
        <f t="shared" si="104"/>
        <v>แสดง</v>
      </c>
    </row>
    <row r="674" spans="1:21" hidden="1">
      <c r="A674" s="303" t="s">
        <v>219</v>
      </c>
      <c r="B674" s="304" t="s">
        <v>218</v>
      </c>
      <c r="C674" s="212">
        <f>SUMIF('ตัดระหว่างกัน 2565'!D:D,หมายเหตุ!$B674,'ตัดระหว่างกัน 2565'!L:L)-SUMIF('ตัดระหว่างกัน 2565'!D:D,$B674,'ตัดระหว่างกัน 2565'!K:K)</f>
        <v>0</v>
      </c>
      <c r="D674" s="213">
        <f>SUMIF('ตัดระหว่างกัน 2564'!D:D,$B674,'ตัดระหว่างกัน 2564'!L:L)-SUMIF('ตัดระหว่างกัน 2564'!D:D,หมายเหตุ!$B674,'ตัดระหว่างกัน 2564'!K:K)</f>
        <v>0</v>
      </c>
      <c r="E674" s="305"/>
      <c r="F674" s="305"/>
      <c r="G674" s="305"/>
      <c r="H674" s="305"/>
      <c r="I674" s="305"/>
      <c r="U674" s="155" t="str">
        <f t="shared" si="104"/>
        <v xml:space="preserve">  </v>
      </c>
    </row>
    <row r="675" spans="1:21" hidden="1">
      <c r="A675" s="303" t="s">
        <v>221</v>
      </c>
      <c r="B675" s="304" t="s">
        <v>220</v>
      </c>
      <c r="C675" s="212">
        <f>SUMIF('ตัดระหว่างกัน 2565'!D:D,หมายเหตุ!$B675,'ตัดระหว่างกัน 2565'!L:L)-SUMIF('ตัดระหว่างกัน 2565'!D:D,$B675,'ตัดระหว่างกัน 2565'!K:K)</f>
        <v>37147</v>
      </c>
      <c r="D675" s="213">
        <f>SUMIF('ตัดระหว่างกัน 2564'!D:D,$B675,'ตัดระหว่างกัน 2564'!L:L)-SUMIF('ตัดระหว่างกัน 2564'!D:D,หมายเหตุ!$B675,'ตัดระหว่างกัน 2564'!K:K)</f>
        <v>39291</v>
      </c>
      <c r="E675" s="305"/>
      <c r="F675" s="305"/>
      <c r="G675" s="305"/>
      <c r="H675" s="305"/>
      <c r="I675" s="305"/>
      <c r="U675" s="155" t="str">
        <f t="shared" si="104"/>
        <v xml:space="preserve">  </v>
      </c>
    </row>
    <row r="676" spans="1:21" hidden="1">
      <c r="A676" s="303" t="s">
        <v>223</v>
      </c>
      <c r="B676" s="304" t="s">
        <v>222</v>
      </c>
      <c r="C676" s="212">
        <f>SUMIF('ตัดระหว่างกัน 2565'!D:D,หมายเหตุ!$B676,'ตัดระหว่างกัน 2565'!L:L)-SUMIF('ตัดระหว่างกัน 2565'!D:D,$B676,'ตัดระหว่างกัน 2565'!K:K)</f>
        <v>594224.36</v>
      </c>
      <c r="D676" s="213">
        <f>SUMIF('ตัดระหว่างกัน 2564'!D:D,$B676,'ตัดระหว่างกัน 2564'!L:L)-SUMIF('ตัดระหว่างกัน 2564'!D:D,หมายเหตุ!$B676,'ตัดระหว่างกัน 2564'!K:K)</f>
        <v>72822.95</v>
      </c>
      <c r="E676" s="305"/>
      <c r="F676" s="305"/>
      <c r="G676" s="305"/>
      <c r="H676" s="305"/>
      <c r="I676" s="305"/>
      <c r="U676" s="155" t="str">
        <f t="shared" si="104"/>
        <v xml:space="preserve">  </v>
      </c>
    </row>
    <row r="677" spans="1:21" hidden="1">
      <c r="A677" s="303" t="s">
        <v>225</v>
      </c>
      <c r="B677" s="304" t="s">
        <v>224</v>
      </c>
      <c r="C677" s="212">
        <f>SUMIF('ตัดระหว่างกัน 2565'!D:D,หมายเหตุ!$B677,'ตัดระหว่างกัน 2565'!L:L)-SUMIF('ตัดระหว่างกัน 2565'!D:D,$B677,'ตัดระหว่างกัน 2565'!K:K)</f>
        <v>0</v>
      </c>
      <c r="D677" s="213">
        <f>SUMIF('ตัดระหว่างกัน 2564'!D:D,$B677,'ตัดระหว่างกัน 2564'!L:L)-SUMIF('ตัดระหว่างกัน 2564'!D:D,หมายเหตุ!$B677,'ตัดระหว่างกัน 2564'!K:K)</f>
        <v>0</v>
      </c>
      <c r="E677" s="305"/>
      <c r="F677" s="305"/>
      <c r="G677" s="305"/>
      <c r="H677" s="305"/>
      <c r="I677" s="305"/>
      <c r="U677" s="155" t="str">
        <f t="shared" si="104"/>
        <v xml:space="preserve">  </v>
      </c>
    </row>
    <row r="678" spans="1:21" hidden="1">
      <c r="A678" s="303" t="s">
        <v>227</v>
      </c>
      <c r="B678" s="304" t="s">
        <v>226</v>
      </c>
      <c r="C678" s="212">
        <f>SUMIF('ตัดระหว่างกัน 2565'!D:D,หมายเหตุ!$B678,'ตัดระหว่างกัน 2565'!L:L)-SUMIF('ตัดระหว่างกัน 2565'!D:D,$B678,'ตัดระหว่างกัน 2565'!K:K)</f>
        <v>0</v>
      </c>
      <c r="D678" s="213">
        <f>SUMIF('ตัดระหว่างกัน 2564'!D:D,$B678,'ตัดระหว่างกัน 2564'!L:L)-SUMIF('ตัดระหว่างกัน 2564'!D:D,หมายเหตุ!$B678,'ตัดระหว่างกัน 2564'!K:K)</f>
        <v>0</v>
      </c>
      <c r="E678" s="305"/>
      <c r="F678" s="305"/>
      <c r="G678" s="305"/>
      <c r="H678" s="305"/>
      <c r="I678" s="305"/>
      <c r="U678" s="155" t="str">
        <f t="shared" si="104"/>
        <v xml:space="preserve">  </v>
      </c>
    </row>
    <row r="679" spans="1:21" hidden="1">
      <c r="A679" s="303" t="s">
        <v>229</v>
      </c>
      <c r="B679" s="304" t="s">
        <v>228</v>
      </c>
      <c r="C679" s="212">
        <f>SUMIF('ตัดระหว่างกัน 2565'!D:D,หมายเหตุ!$B679,'ตัดระหว่างกัน 2565'!L:L)-SUMIF('ตัดระหว่างกัน 2565'!D:D,$B679,'ตัดระหว่างกัน 2565'!K:K)</f>
        <v>0</v>
      </c>
      <c r="D679" s="213">
        <f>SUMIF('ตัดระหว่างกัน 2564'!D:D,$B679,'ตัดระหว่างกัน 2564'!L:L)-SUMIF('ตัดระหว่างกัน 2564'!D:D,หมายเหตุ!$B679,'ตัดระหว่างกัน 2564'!K:K)</f>
        <v>0</v>
      </c>
      <c r="E679" s="305"/>
      <c r="F679" s="305"/>
      <c r="G679" s="305"/>
      <c r="H679" s="305"/>
      <c r="I679" s="305"/>
      <c r="U679" s="155" t="str">
        <f t="shared" si="104"/>
        <v xml:space="preserve">  </v>
      </c>
    </row>
    <row r="680" spans="1:21" hidden="1">
      <c r="A680" s="303" t="s">
        <v>231</v>
      </c>
      <c r="B680" s="304" t="s">
        <v>230</v>
      </c>
      <c r="C680" s="212">
        <f>SUMIF('ตัดระหว่างกัน 2565'!D:D,หมายเหตุ!$B680,'ตัดระหว่างกัน 2565'!L:L)-SUMIF('ตัดระหว่างกัน 2565'!D:D,$B680,'ตัดระหว่างกัน 2565'!K:K)</f>
        <v>0</v>
      </c>
      <c r="D680" s="213">
        <f>SUMIF('ตัดระหว่างกัน 2564'!D:D,$B680,'ตัดระหว่างกัน 2564'!L:L)-SUMIF('ตัดระหว่างกัน 2564'!D:D,หมายเหตุ!$B680,'ตัดระหว่างกัน 2564'!K:K)</f>
        <v>0</v>
      </c>
      <c r="E680" s="305"/>
      <c r="F680" s="305"/>
      <c r="G680" s="305"/>
      <c r="H680" s="305"/>
      <c r="I680" s="305"/>
      <c r="U680" s="155" t="str">
        <f t="shared" si="104"/>
        <v xml:space="preserve">  </v>
      </c>
    </row>
    <row r="681" spans="1:21" hidden="1">
      <c r="A681" s="303" t="s">
        <v>233</v>
      </c>
      <c r="B681" s="304" t="s">
        <v>232</v>
      </c>
      <c r="C681" s="212">
        <f>SUMIF('ตัดระหว่างกัน 2565'!D:D,หมายเหตุ!$B681,'ตัดระหว่างกัน 2565'!L:L)-SUMIF('ตัดระหว่างกัน 2565'!D:D,$B681,'ตัดระหว่างกัน 2565'!K:K)</f>
        <v>0</v>
      </c>
      <c r="D681" s="213">
        <f>SUMIF('ตัดระหว่างกัน 2564'!D:D,$B681,'ตัดระหว่างกัน 2564'!L:L)-SUMIF('ตัดระหว่างกัน 2564'!D:D,หมายเหตุ!$B681,'ตัดระหว่างกัน 2564'!K:K)</f>
        <v>0</v>
      </c>
      <c r="E681" s="305"/>
      <c r="F681" s="228"/>
      <c r="G681" s="305"/>
      <c r="H681" s="228"/>
      <c r="I681" s="305"/>
      <c r="U681" s="155" t="str">
        <f t="shared" si="104"/>
        <v xml:space="preserve">  </v>
      </c>
    </row>
    <row r="682" spans="1:21" hidden="1">
      <c r="A682" s="303" t="s">
        <v>235</v>
      </c>
      <c r="B682" s="304" t="s">
        <v>234</v>
      </c>
      <c r="C682" s="212">
        <f>SUMIF('ตัดระหว่างกัน 2565'!D:D,หมายเหตุ!$B682,'ตัดระหว่างกัน 2565'!L:L)-SUMIF('ตัดระหว่างกัน 2565'!D:D,$B682,'ตัดระหว่างกัน 2565'!K:K)</f>
        <v>0</v>
      </c>
      <c r="D682" s="213">
        <f>SUMIF('ตัดระหว่างกัน 2564'!D:D,$B682,'ตัดระหว่างกัน 2564'!L:L)-SUMIF('ตัดระหว่างกัน 2564'!D:D,หมายเหตุ!$B682,'ตัดระหว่างกัน 2564'!K:K)</f>
        <v>0</v>
      </c>
      <c r="E682" s="305"/>
      <c r="F682" s="305"/>
      <c r="G682" s="305"/>
      <c r="H682" s="305"/>
      <c r="I682" s="305"/>
      <c r="U682" s="155" t="str">
        <f t="shared" si="104"/>
        <v xml:space="preserve">  </v>
      </c>
    </row>
    <row r="683" spans="1:21">
      <c r="A683" s="303" t="s">
        <v>238</v>
      </c>
      <c r="B683" s="304" t="s">
        <v>237</v>
      </c>
      <c r="C683" s="212">
        <f>SUMIF('ตัดระหว่างกัน 2565'!D:D,หมายเหตุ!$B683,'ตัดระหว่างกัน 2565'!L:L)-SUMIF('ตัดระหว่างกัน 2565'!D:D,$B683,'ตัดระหว่างกัน 2565'!K:K)</f>
        <v>0</v>
      </c>
      <c r="D683" s="213">
        <f>SUMIF('ตัดระหว่างกัน 2564'!D:D,$B683,'ตัดระหว่างกัน 2564'!L:L)-SUMIF('ตัดระหว่างกัน 2564'!D:D,หมายเหตุ!$B683,'ตัดระหว่างกัน 2564'!K:K)</f>
        <v>0</v>
      </c>
      <c r="E683" s="305" t="s">
        <v>236</v>
      </c>
      <c r="F683" s="351">
        <f>SUM(C683:C684)</f>
        <v>0</v>
      </c>
      <c r="G683" s="305"/>
      <c r="H683" s="351">
        <f>SUM(D683:D684)</f>
        <v>6882.66</v>
      </c>
      <c r="I683" s="305"/>
      <c r="U683" s="155" t="str">
        <f t="shared" si="104"/>
        <v>แสดง</v>
      </c>
    </row>
    <row r="684" spans="1:21" hidden="1">
      <c r="A684" s="303" t="s">
        <v>240</v>
      </c>
      <c r="B684" s="304" t="s">
        <v>239</v>
      </c>
      <c r="C684" s="212">
        <f>SUMIF('ตัดระหว่างกัน 2565'!D:D,หมายเหตุ!$B684,'ตัดระหว่างกัน 2565'!L:L)-SUMIF('ตัดระหว่างกัน 2565'!D:D,$B684,'ตัดระหว่างกัน 2565'!K:K)</f>
        <v>0</v>
      </c>
      <c r="D684" s="213">
        <f>SUMIF('ตัดระหว่างกัน 2564'!D:D,$B684,'ตัดระหว่างกัน 2564'!L:L)-SUMIF('ตัดระหว่างกัน 2564'!D:D,หมายเหตุ!$B684,'ตัดระหว่างกัน 2564'!K:K)</f>
        <v>6882.66</v>
      </c>
      <c r="E684" s="305"/>
      <c r="F684" s="305"/>
      <c r="G684" s="305"/>
      <c r="H684" s="305"/>
      <c r="I684" s="305"/>
      <c r="U684" s="155" t="str">
        <f t="shared" si="104"/>
        <v xml:space="preserve">  </v>
      </c>
    </row>
    <row r="685" spans="1:21">
      <c r="A685" s="352" t="s">
        <v>243</v>
      </c>
      <c r="B685" s="355" t="s">
        <v>242</v>
      </c>
      <c r="C685" s="212">
        <f>SUMIF('ตัดระหว่างกัน 2565'!D:D,หมายเหตุ!$B685,'ตัดระหว่างกัน 2565'!L:L)-SUMIF('ตัดระหว่างกัน 2565'!D:D,$B685,'ตัดระหว่างกัน 2565'!K:K)</f>
        <v>0</v>
      </c>
      <c r="D685" s="213">
        <f>SUMIF('ตัดระหว่างกัน 2564'!D:D,$B685,'ตัดระหว่างกัน 2564'!L:L)-SUMIF('ตัดระหว่างกัน 2564'!D:D,หมายเหตุ!$B685,'ตัดระหว่างกัน 2564'!K:K)</f>
        <v>0</v>
      </c>
      <c r="E685" s="305" t="s">
        <v>241</v>
      </c>
      <c r="F685" s="351">
        <f>SUM(C685:C721)</f>
        <v>23095.5</v>
      </c>
      <c r="G685" s="305"/>
      <c r="H685" s="351">
        <f>SUM(D685:D721)</f>
        <v>5321.5</v>
      </c>
      <c r="I685" s="305"/>
      <c r="U685" s="155" t="str">
        <f t="shared" ref="U685:U745" si="113">IF(F685&lt;&gt;0,"แสดง",IF(H685&lt;&gt;0,"แสดง","  "))</f>
        <v>แสดง</v>
      </c>
    </row>
    <row r="686" spans="1:21" hidden="1">
      <c r="A686" s="352" t="s">
        <v>245</v>
      </c>
      <c r="B686" s="355" t="s">
        <v>244</v>
      </c>
      <c r="C686" s="212">
        <f>SUMIF('ตัดระหว่างกัน 2565'!D:D,หมายเหตุ!$B686,'ตัดระหว่างกัน 2565'!L:L)-SUMIF('ตัดระหว่างกัน 2565'!D:D,$B686,'ตัดระหว่างกัน 2565'!K:K)</f>
        <v>0</v>
      </c>
      <c r="D686" s="213">
        <f>SUMIF('ตัดระหว่างกัน 2564'!D:D,$B686,'ตัดระหว่างกัน 2564'!L:L)-SUMIF('ตัดระหว่างกัน 2564'!D:D,หมายเหตุ!$B686,'ตัดระหว่างกัน 2564'!K:K)</f>
        <v>0</v>
      </c>
      <c r="E686" s="305"/>
      <c r="F686" s="305"/>
      <c r="G686" s="305"/>
      <c r="H686" s="305"/>
      <c r="I686" s="305"/>
      <c r="U686" s="155" t="str">
        <f t="shared" si="113"/>
        <v xml:space="preserve">  </v>
      </c>
    </row>
    <row r="687" spans="1:21" hidden="1">
      <c r="A687" s="352" t="s">
        <v>247</v>
      </c>
      <c r="B687" s="355" t="s">
        <v>246</v>
      </c>
      <c r="C687" s="212">
        <f>SUMIF('ตัดระหว่างกัน 2565'!D:D,หมายเหตุ!$B687,'ตัดระหว่างกัน 2565'!L:L)-SUMIF('ตัดระหว่างกัน 2565'!D:D,$B687,'ตัดระหว่างกัน 2565'!K:K)</f>
        <v>727.5</v>
      </c>
      <c r="D687" s="213">
        <f>SUMIF('ตัดระหว่างกัน 2564'!D:D,$B687,'ตัดระหว่างกัน 2564'!L:L)-SUMIF('ตัดระหว่างกัน 2564'!D:D,หมายเหตุ!$B687,'ตัดระหว่างกัน 2564'!K:K)</f>
        <v>1309.5</v>
      </c>
      <c r="E687" s="305"/>
      <c r="F687" s="305"/>
      <c r="G687" s="305"/>
      <c r="H687" s="305"/>
      <c r="I687" s="305"/>
      <c r="U687" s="155" t="str">
        <f t="shared" si="113"/>
        <v xml:space="preserve">  </v>
      </c>
    </row>
    <row r="688" spans="1:21" hidden="1">
      <c r="A688" s="352" t="s">
        <v>249</v>
      </c>
      <c r="B688" s="355" t="s">
        <v>248</v>
      </c>
      <c r="C688" s="212">
        <f>SUMIF('ตัดระหว่างกัน 2565'!D:D,หมายเหตุ!$B688,'ตัดระหว่างกัน 2565'!L:L)-SUMIF('ตัดระหว่างกัน 2565'!D:D,$B688,'ตัดระหว่างกัน 2565'!K:K)</f>
        <v>0</v>
      </c>
      <c r="D688" s="213">
        <f>SUMIF('ตัดระหว่างกัน 2564'!D:D,$B688,'ตัดระหว่างกัน 2564'!L:L)-SUMIF('ตัดระหว่างกัน 2564'!D:D,หมายเหตุ!$B688,'ตัดระหว่างกัน 2564'!K:K)</f>
        <v>1720</v>
      </c>
      <c r="E688" s="305"/>
      <c r="F688" s="305"/>
      <c r="G688" s="305"/>
      <c r="H688" s="305"/>
      <c r="I688" s="305"/>
      <c r="U688" s="155" t="str">
        <f t="shared" si="113"/>
        <v xml:space="preserve">  </v>
      </c>
    </row>
    <row r="689" spans="1:21" hidden="1">
      <c r="A689" s="352" t="s">
        <v>251</v>
      </c>
      <c r="B689" s="355" t="s">
        <v>250</v>
      </c>
      <c r="C689" s="212">
        <f>SUMIF('ตัดระหว่างกัน 2565'!D:D,หมายเหตุ!$B689,'ตัดระหว่างกัน 2565'!L:L)-SUMIF('ตัดระหว่างกัน 2565'!D:D,$B689,'ตัดระหว่างกัน 2565'!K:K)</f>
        <v>2558</v>
      </c>
      <c r="D689" s="213">
        <f>SUMIF('ตัดระหว่างกัน 2564'!D:D,$B689,'ตัดระหว่างกัน 2564'!L:L)-SUMIF('ตัดระหว่างกัน 2564'!D:D,หมายเหตุ!$B689,'ตัดระหว่างกัน 2564'!K:K)</f>
        <v>682</v>
      </c>
      <c r="E689" s="305"/>
      <c r="F689" s="305"/>
      <c r="G689" s="305"/>
      <c r="H689" s="305"/>
      <c r="I689" s="305"/>
      <c r="U689" s="155" t="str">
        <f t="shared" si="113"/>
        <v xml:space="preserve">  </v>
      </c>
    </row>
    <row r="690" spans="1:21" hidden="1">
      <c r="A690" s="352" t="s">
        <v>253</v>
      </c>
      <c r="B690" s="355" t="s">
        <v>252</v>
      </c>
      <c r="C690" s="212">
        <f>SUMIF('ตัดระหว่างกัน 2565'!D:D,หมายเหตุ!$B690,'ตัดระหว่างกัน 2565'!L:L)-SUMIF('ตัดระหว่างกัน 2565'!D:D,$B690,'ตัดระหว่างกัน 2565'!K:K)</f>
        <v>0</v>
      </c>
      <c r="D690" s="213">
        <f>SUMIF('ตัดระหว่างกัน 2564'!D:D,$B690,'ตัดระหว่างกัน 2564'!L:L)-SUMIF('ตัดระหว่างกัน 2564'!D:D,หมายเหตุ!$B690,'ตัดระหว่างกัน 2564'!K:K)</f>
        <v>0</v>
      </c>
      <c r="E690" s="305"/>
      <c r="F690" s="305"/>
      <c r="G690" s="305"/>
      <c r="H690" s="305"/>
      <c r="I690" s="305"/>
      <c r="U690" s="155" t="str">
        <f t="shared" si="113"/>
        <v xml:space="preserve">  </v>
      </c>
    </row>
    <row r="691" spans="1:21" hidden="1">
      <c r="A691" s="352" t="s">
        <v>255</v>
      </c>
      <c r="B691" s="355" t="s">
        <v>254</v>
      </c>
      <c r="C691" s="212">
        <f>SUMIF('ตัดระหว่างกัน 2565'!D:D,หมายเหตุ!$B691,'ตัดระหว่างกัน 2565'!L:L)-SUMIF('ตัดระหว่างกัน 2565'!D:D,$B691,'ตัดระหว่างกัน 2565'!K:K)</f>
        <v>0</v>
      </c>
      <c r="D691" s="213">
        <f>SUMIF('ตัดระหว่างกัน 2564'!D:D,$B691,'ตัดระหว่างกัน 2564'!L:L)-SUMIF('ตัดระหว่างกัน 2564'!D:D,หมายเหตุ!$B691,'ตัดระหว่างกัน 2564'!K:K)</f>
        <v>0</v>
      </c>
      <c r="E691" s="305"/>
      <c r="F691" s="305"/>
      <c r="G691" s="305"/>
      <c r="H691" s="305"/>
      <c r="I691" s="305"/>
      <c r="U691" s="155" t="str">
        <f t="shared" si="113"/>
        <v xml:space="preserve">  </v>
      </c>
    </row>
    <row r="692" spans="1:21" hidden="1">
      <c r="A692" s="352" t="s">
        <v>257</v>
      </c>
      <c r="B692" s="355" t="s">
        <v>256</v>
      </c>
      <c r="C692" s="212">
        <f>SUMIF('ตัดระหว่างกัน 2565'!D:D,หมายเหตุ!$B692,'ตัดระหว่างกัน 2565'!L:L)-SUMIF('ตัดระหว่างกัน 2565'!D:D,$B692,'ตัดระหว่างกัน 2565'!K:K)</f>
        <v>0</v>
      </c>
      <c r="D692" s="213">
        <f>SUMIF('ตัดระหว่างกัน 2564'!D:D,$B692,'ตัดระหว่างกัน 2564'!L:L)-SUMIF('ตัดระหว่างกัน 2564'!D:D,หมายเหตุ!$B692,'ตัดระหว่างกัน 2564'!K:K)</f>
        <v>0</v>
      </c>
      <c r="E692" s="305"/>
      <c r="F692" s="305"/>
      <c r="G692" s="305"/>
      <c r="H692" s="305"/>
      <c r="I692" s="305"/>
      <c r="U692" s="155" t="str">
        <f t="shared" si="113"/>
        <v xml:space="preserve">  </v>
      </c>
    </row>
    <row r="693" spans="1:21" hidden="1">
      <c r="A693" s="352" t="s">
        <v>259</v>
      </c>
      <c r="B693" s="355" t="s">
        <v>258</v>
      </c>
      <c r="C693" s="212">
        <f>SUMIF('ตัดระหว่างกัน 2565'!D:D,หมายเหตุ!$B693,'ตัดระหว่างกัน 2565'!L:L)-SUMIF('ตัดระหว่างกัน 2565'!D:D,$B693,'ตัดระหว่างกัน 2565'!K:K)</f>
        <v>0</v>
      </c>
      <c r="D693" s="213">
        <f>SUMIF('ตัดระหว่างกัน 2564'!D:D,$B693,'ตัดระหว่างกัน 2564'!L:L)-SUMIF('ตัดระหว่างกัน 2564'!D:D,หมายเหตุ!$B693,'ตัดระหว่างกัน 2564'!K:K)</f>
        <v>0</v>
      </c>
      <c r="E693" s="305"/>
      <c r="F693" s="305"/>
      <c r="G693" s="305"/>
      <c r="H693" s="305"/>
      <c r="I693" s="305"/>
      <c r="U693" s="155" t="str">
        <f t="shared" si="113"/>
        <v xml:space="preserve">  </v>
      </c>
    </row>
    <row r="694" spans="1:21" hidden="1">
      <c r="A694" s="352" t="s">
        <v>261</v>
      </c>
      <c r="B694" s="355" t="s">
        <v>260</v>
      </c>
      <c r="C694" s="212">
        <f>SUMIF('ตัดระหว่างกัน 2565'!D:D,หมายเหตุ!$B694,'ตัดระหว่างกัน 2565'!L:L)-SUMIF('ตัดระหว่างกัน 2565'!D:D,$B694,'ตัดระหว่างกัน 2565'!K:K)</f>
        <v>0</v>
      </c>
      <c r="D694" s="213">
        <f>SUMIF('ตัดระหว่างกัน 2564'!D:D,$B694,'ตัดระหว่างกัน 2564'!L:L)-SUMIF('ตัดระหว่างกัน 2564'!D:D,หมายเหตุ!$B694,'ตัดระหว่างกัน 2564'!K:K)</f>
        <v>0</v>
      </c>
      <c r="E694" s="305"/>
      <c r="F694" s="305"/>
      <c r="G694" s="305"/>
      <c r="H694" s="305"/>
      <c r="I694" s="305"/>
      <c r="U694" s="155" t="str">
        <f t="shared" si="113"/>
        <v xml:space="preserve">  </v>
      </c>
    </row>
    <row r="695" spans="1:21" hidden="1">
      <c r="A695" s="352" t="s">
        <v>263</v>
      </c>
      <c r="B695" s="355" t="s">
        <v>262</v>
      </c>
      <c r="C695" s="212">
        <f>SUMIF('ตัดระหว่างกัน 2565'!D:D,หมายเหตุ!$B695,'ตัดระหว่างกัน 2565'!L:L)-SUMIF('ตัดระหว่างกัน 2565'!D:D,$B695,'ตัดระหว่างกัน 2565'!K:K)</f>
        <v>0</v>
      </c>
      <c r="D695" s="213">
        <f>SUMIF('ตัดระหว่างกัน 2564'!D:D,$B695,'ตัดระหว่างกัน 2564'!L:L)-SUMIF('ตัดระหว่างกัน 2564'!D:D,หมายเหตุ!$B695,'ตัดระหว่างกัน 2564'!K:K)</f>
        <v>0</v>
      </c>
      <c r="E695" s="305"/>
      <c r="F695" s="305"/>
      <c r="G695" s="305"/>
      <c r="H695" s="305"/>
      <c r="I695" s="305"/>
      <c r="U695" s="155" t="str">
        <f t="shared" si="113"/>
        <v xml:space="preserve">  </v>
      </c>
    </row>
    <row r="696" spans="1:21" hidden="1">
      <c r="A696" s="352" t="s">
        <v>265</v>
      </c>
      <c r="B696" s="355" t="s">
        <v>264</v>
      </c>
      <c r="C696" s="212">
        <f>SUMIF('ตัดระหว่างกัน 2565'!D:D,หมายเหตุ!$B696,'ตัดระหว่างกัน 2565'!L:L)-SUMIF('ตัดระหว่างกัน 2565'!D:D,$B696,'ตัดระหว่างกัน 2565'!K:K)</f>
        <v>0</v>
      </c>
      <c r="D696" s="213">
        <f>SUMIF('ตัดระหว่างกัน 2564'!D:D,$B696,'ตัดระหว่างกัน 2564'!L:L)-SUMIF('ตัดระหว่างกัน 2564'!D:D,หมายเหตุ!$B696,'ตัดระหว่างกัน 2564'!K:K)</f>
        <v>0</v>
      </c>
      <c r="E696" s="305"/>
      <c r="F696" s="305"/>
      <c r="G696" s="305"/>
      <c r="H696" s="305"/>
      <c r="I696" s="305"/>
      <c r="U696" s="155" t="str">
        <f t="shared" si="113"/>
        <v xml:space="preserve">  </v>
      </c>
    </row>
    <row r="697" spans="1:21" hidden="1">
      <c r="A697" s="352" t="s">
        <v>267</v>
      </c>
      <c r="B697" s="355" t="s">
        <v>266</v>
      </c>
      <c r="C697" s="212">
        <f>SUMIF('ตัดระหว่างกัน 2565'!D:D,หมายเหตุ!$B697,'ตัดระหว่างกัน 2565'!L:L)-SUMIF('ตัดระหว่างกัน 2565'!D:D,$B697,'ตัดระหว่างกัน 2565'!K:K)</f>
        <v>0</v>
      </c>
      <c r="D697" s="213">
        <f>SUMIF('ตัดระหว่างกัน 2564'!D:D,$B697,'ตัดระหว่างกัน 2564'!L:L)-SUMIF('ตัดระหว่างกัน 2564'!D:D,หมายเหตุ!$B697,'ตัดระหว่างกัน 2564'!K:K)</f>
        <v>0</v>
      </c>
      <c r="E697" s="305"/>
      <c r="F697" s="305"/>
      <c r="G697" s="305"/>
      <c r="H697" s="305"/>
      <c r="I697" s="305"/>
      <c r="U697" s="155" t="str">
        <f t="shared" si="113"/>
        <v xml:space="preserve">  </v>
      </c>
    </row>
    <row r="698" spans="1:21" hidden="1">
      <c r="A698" s="352" t="s">
        <v>269</v>
      </c>
      <c r="B698" s="355" t="s">
        <v>268</v>
      </c>
      <c r="C698" s="212">
        <f>SUMIF('ตัดระหว่างกัน 2565'!D:D,หมายเหตุ!$B698,'ตัดระหว่างกัน 2565'!L:L)-SUMIF('ตัดระหว่างกัน 2565'!D:D,$B698,'ตัดระหว่างกัน 2565'!K:K)</f>
        <v>0</v>
      </c>
      <c r="D698" s="213">
        <f>SUMIF('ตัดระหว่างกัน 2564'!D:D,$B698,'ตัดระหว่างกัน 2564'!L:L)-SUMIF('ตัดระหว่างกัน 2564'!D:D,หมายเหตุ!$B698,'ตัดระหว่างกัน 2564'!K:K)</f>
        <v>0</v>
      </c>
      <c r="E698" s="305"/>
      <c r="F698" s="305"/>
      <c r="G698" s="305"/>
      <c r="H698" s="305"/>
      <c r="I698" s="305"/>
      <c r="U698" s="155" t="str">
        <f t="shared" si="113"/>
        <v xml:space="preserve">  </v>
      </c>
    </row>
    <row r="699" spans="1:21" hidden="1">
      <c r="A699" s="352" t="s">
        <v>271</v>
      </c>
      <c r="B699" s="355" t="s">
        <v>270</v>
      </c>
      <c r="C699" s="212">
        <f>SUMIF('ตัดระหว่างกัน 2565'!D:D,หมายเหตุ!$B699,'ตัดระหว่างกัน 2565'!L:L)-SUMIF('ตัดระหว่างกัน 2565'!D:D,$B699,'ตัดระหว่างกัน 2565'!K:K)</f>
        <v>0</v>
      </c>
      <c r="D699" s="213">
        <f>SUMIF('ตัดระหว่างกัน 2564'!D:D,$B699,'ตัดระหว่างกัน 2564'!L:L)-SUMIF('ตัดระหว่างกัน 2564'!D:D,หมายเหตุ!$B699,'ตัดระหว่างกัน 2564'!K:K)</f>
        <v>0</v>
      </c>
      <c r="E699" s="305"/>
      <c r="F699" s="305"/>
      <c r="G699" s="305"/>
      <c r="H699" s="305"/>
      <c r="I699" s="305"/>
      <c r="U699" s="155" t="str">
        <f t="shared" si="113"/>
        <v xml:space="preserve">  </v>
      </c>
    </row>
    <row r="700" spans="1:21" hidden="1">
      <c r="A700" s="352" t="s">
        <v>273</v>
      </c>
      <c r="B700" s="355" t="s">
        <v>272</v>
      </c>
      <c r="C700" s="212">
        <f>SUMIF('ตัดระหว่างกัน 2565'!D:D,หมายเหตุ!$B700,'ตัดระหว่างกัน 2565'!L:L)-SUMIF('ตัดระหว่างกัน 2565'!D:D,$B700,'ตัดระหว่างกัน 2565'!K:K)</f>
        <v>0</v>
      </c>
      <c r="D700" s="213">
        <f>SUMIF('ตัดระหว่างกัน 2564'!D:D,$B700,'ตัดระหว่างกัน 2564'!L:L)-SUMIF('ตัดระหว่างกัน 2564'!D:D,หมายเหตุ!$B700,'ตัดระหว่างกัน 2564'!K:K)</f>
        <v>0</v>
      </c>
      <c r="E700" s="305"/>
      <c r="F700" s="305"/>
      <c r="G700" s="305"/>
      <c r="H700" s="305"/>
      <c r="I700" s="305"/>
      <c r="U700" s="155" t="str">
        <f t="shared" si="113"/>
        <v xml:space="preserve">  </v>
      </c>
    </row>
    <row r="701" spans="1:21" hidden="1">
      <c r="A701" s="352" t="s">
        <v>275</v>
      </c>
      <c r="B701" s="355" t="s">
        <v>274</v>
      </c>
      <c r="C701" s="212">
        <f>SUMIF('ตัดระหว่างกัน 2565'!D:D,หมายเหตุ!$B701,'ตัดระหว่างกัน 2565'!L:L)-SUMIF('ตัดระหว่างกัน 2565'!D:D,$B701,'ตัดระหว่างกัน 2565'!K:K)</f>
        <v>0</v>
      </c>
      <c r="D701" s="213">
        <f>SUMIF('ตัดระหว่างกัน 2564'!D:D,$B701,'ตัดระหว่างกัน 2564'!L:L)-SUMIF('ตัดระหว่างกัน 2564'!D:D,หมายเหตุ!$B701,'ตัดระหว่างกัน 2564'!K:K)</f>
        <v>0</v>
      </c>
      <c r="E701" s="305"/>
      <c r="F701" s="305"/>
      <c r="G701" s="305"/>
      <c r="H701" s="305"/>
      <c r="I701" s="305"/>
      <c r="U701" s="155" t="str">
        <f t="shared" si="113"/>
        <v xml:space="preserve">  </v>
      </c>
    </row>
    <row r="702" spans="1:21" hidden="1">
      <c r="A702" s="352" t="s">
        <v>277</v>
      </c>
      <c r="B702" s="355" t="s">
        <v>276</v>
      </c>
      <c r="C702" s="212">
        <f>SUMIF('ตัดระหว่างกัน 2565'!D:D,หมายเหตุ!$B702,'ตัดระหว่างกัน 2565'!L:L)-SUMIF('ตัดระหว่างกัน 2565'!D:D,$B702,'ตัดระหว่างกัน 2565'!K:K)</f>
        <v>0</v>
      </c>
      <c r="D702" s="213">
        <f>SUMIF('ตัดระหว่างกัน 2564'!D:D,$B702,'ตัดระหว่างกัน 2564'!L:L)-SUMIF('ตัดระหว่างกัน 2564'!D:D,หมายเหตุ!$B702,'ตัดระหว่างกัน 2564'!K:K)</f>
        <v>0</v>
      </c>
      <c r="E702" s="305"/>
      <c r="F702" s="305"/>
      <c r="G702" s="305"/>
      <c r="H702" s="305"/>
      <c r="I702" s="305"/>
      <c r="U702" s="155" t="str">
        <f t="shared" si="113"/>
        <v xml:space="preserve">  </v>
      </c>
    </row>
    <row r="703" spans="1:21" hidden="1">
      <c r="A703" s="352" t="s">
        <v>279</v>
      </c>
      <c r="B703" s="355" t="s">
        <v>278</v>
      </c>
      <c r="C703" s="212">
        <f>SUMIF('ตัดระหว่างกัน 2565'!D:D,หมายเหตุ!$B703,'ตัดระหว่างกัน 2565'!L:L)-SUMIF('ตัดระหว่างกัน 2565'!D:D,$B703,'ตัดระหว่างกัน 2565'!K:K)</f>
        <v>0</v>
      </c>
      <c r="D703" s="213">
        <f>SUMIF('ตัดระหว่างกัน 2564'!D:D,$B703,'ตัดระหว่างกัน 2564'!L:L)-SUMIF('ตัดระหว่างกัน 2564'!D:D,หมายเหตุ!$B703,'ตัดระหว่างกัน 2564'!K:K)</f>
        <v>0</v>
      </c>
      <c r="E703" s="305"/>
      <c r="F703" s="305"/>
      <c r="G703" s="305"/>
      <c r="H703" s="305"/>
      <c r="I703" s="305"/>
      <c r="U703" s="155" t="str">
        <f t="shared" si="113"/>
        <v xml:space="preserve">  </v>
      </c>
    </row>
    <row r="704" spans="1:21" hidden="1">
      <c r="A704" s="352" t="s">
        <v>281</v>
      </c>
      <c r="B704" s="355" t="s">
        <v>280</v>
      </c>
      <c r="C704" s="212">
        <f>SUMIF('ตัดระหว่างกัน 2565'!D:D,หมายเหตุ!$B704,'ตัดระหว่างกัน 2565'!L:L)-SUMIF('ตัดระหว่างกัน 2565'!D:D,$B704,'ตัดระหว่างกัน 2565'!K:K)</f>
        <v>0</v>
      </c>
      <c r="D704" s="213">
        <f>SUMIF('ตัดระหว่างกัน 2564'!D:D,$B704,'ตัดระหว่างกัน 2564'!L:L)-SUMIF('ตัดระหว่างกัน 2564'!D:D,หมายเหตุ!$B704,'ตัดระหว่างกัน 2564'!K:K)</f>
        <v>0</v>
      </c>
      <c r="E704" s="305"/>
      <c r="F704" s="305"/>
      <c r="G704" s="305"/>
      <c r="H704" s="305"/>
      <c r="I704" s="305"/>
      <c r="U704" s="155" t="str">
        <f t="shared" si="113"/>
        <v xml:space="preserve">  </v>
      </c>
    </row>
    <row r="705" spans="1:21" hidden="1">
      <c r="A705" s="352" t="s">
        <v>283</v>
      </c>
      <c r="B705" s="355" t="s">
        <v>282</v>
      </c>
      <c r="C705" s="212">
        <f>SUMIF('ตัดระหว่างกัน 2565'!D:D,หมายเหตุ!$B705,'ตัดระหว่างกัน 2565'!L:L)-SUMIF('ตัดระหว่างกัน 2565'!D:D,$B705,'ตัดระหว่างกัน 2565'!K:K)</f>
        <v>0</v>
      </c>
      <c r="D705" s="213">
        <f>SUMIF('ตัดระหว่างกัน 2564'!D:D,$B705,'ตัดระหว่างกัน 2564'!L:L)-SUMIF('ตัดระหว่างกัน 2564'!D:D,หมายเหตุ!$B705,'ตัดระหว่างกัน 2564'!K:K)</f>
        <v>0</v>
      </c>
      <c r="E705" s="305"/>
      <c r="F705" s="305"/>
      <c r="G705" s="305"/>
      <c r="H705" s="305"/>
      <c r="I705" s="305"/>
      <c r="U705" s="155" t="str">
        <f t="shared" si="113"/>
        <v xml:space="preserve">  </v>
      </c>
    </row>
    <row r="706" spans="1:21" hidden="1">
      <c r="A706" s="352" t="s">
        <v>285</v>
      </c>
      <c r="B706" s="355" t="s">
        <v>284</v>
      </c>
      <c r="C706" s="212">
        <f>SUMIF('ตัดระหว่างกัน 2565'!D:D,หมายเหตุ!$B706,'ตัดระหว่างกัน 2565'!L:L)-SUMIF('ตัดระหว่างกัน 2565'!D:D,$B706,'ตัดระหว่างกัน 2565'!K:K)</f>
        <v>0</v>
      </c>
      <c r="D706" s="213">
        <f>SUMIF('ตัดระหว่างกัน 2564'!D:D,$B706,'ตัดระหว่างกัน 2564'!L:L)-SUMIF('ตัดระหว่างกัน 2564'!D:D,หมายเหตุ!$B706,'ตัดระหว่างกัน 2564'!K:K)</f>
        <v>0</v>
      </c>
      <c r="E706" s="305"/>
      <c r="F706" s="305"/>
      <c r="G706" s="305"/>
      <c r="H706" s="305"/>
      <c r="I706" s="305"/>
      <c r="U706" s="155" t="str">
        <f t="shared" si="113"/>
        <v xml:space="preserve">  </v>
      </c>
    </row>
    <row r="707" spans="1:21" hidden="1">
      <c r="A707" s="352" t="s">
        <v>287</v>
      </c>
      <c r="B707" s="355" t="s">
        <v>286</v>
      </c>
      <c r="C707" s="212">
        <f>SUMIF('ตัดระหว่างกัน 2565'!D:D,หมายเหตุ!$B707,'ตัดระหว่างกัน 2565'!L:L)-SUMIF('ตัดระหว่างกัน 2565'!D:D,$B707,'ตัดระหว่างกัน 2565'!K:K)</f>
        <v>0</v>
      </c>
      <c r="D707" s="213">
        <f>SUMIF('ตัดระหว่างกัน 2564'!D:D,$B707,'ตัดระหว่างกัน 2564'!L:L)-SUMIF('ตัดระหว่างกัน 2564'!D:D,หมายเหตุ!$B707,'ตัดระหว่างกัน 2564'!K:K)</f>
        <v>0</v>
      </c>
      <c r="E707" s="305"/>
      <c r="F707" s="305"/>
      <c r="G707" s="305"/>
      <c r="H707" s="305"/>
      <c r="I707" s="305"/>
      <c r="U707" s="155" t="str">
        <f t="shared" si="113"/>
        <v xml:space="preserve">  </v>
      </c>
    </row>
    <row r="708" spans="1:21" hidden="1">
      <c r="A708" s="352" t="s">
        <v>289</v>
      </c>
      <c r="B708" s="355" t="s">
        <v>288</v>
      </c>
      <c r="C708" s="212">
        <f>SUMIF('ตัดระหว่างกัน 2565'!D:D,หมายเหตุ!$B708,'ตัดระหว่างกัน 2565'!L:L)-SUMIF('ตัดระหว่างกัน 2565'!D:D,$B708,'ตัดระหว่างกัน 2565'!K:K)</f>
        <v>0</v>
      </c>
      <c r="D708" s="213">
        <f>SUMIF('ตัดระหว่างกัน 2564'!D:D,$B708,'ตัดระหว่างกัน 2564'!L:L)-SUMIF('ตัดระหว่างกัน 2564'!D:D,หมายเหตุ!$B708,'ตัดระหว่างกัน 2564'!K:K)</f>
        <v>0</v>
      </c>
      <c r="E708" s="305"/>
      <c r="F708" s="305"/>
      <c r="G708" s="305"/>
      <c r="H708" s="305"/>
      <c r="I708" s="305"/>
      <c r="U708" s="155" t="str">
        <f t="shared" si="113"/>
        <v xml:space="preserve">  </v>
      </c>
    </row>
    <row r="709" spans="1:21" hidden="1">
      <c r="A709" s="352" t="s">
        <v>291</v>
      </c>
      <c r="B709" s="355" t="s">
        <v>290</v>
      </c>
      <c r="C709" s="212">
        <f>SUMIF('ตัดระหว่างกัน 2565'!D:D,หมายเหตุ!$B709,'ตัดระหว่างกัน 2565'!L:L)-SUMIF('ตัดระหว่างกัน 2565'!D:D,$B709,'ตัดระหว่างกัน 2565'!K:K)</f>
        <v>0</v>
      </c>
      <c r="D709" s="213">
        <f>SUMIF('ตัดระหว่างกัน 2564'!D:D,$B709,'ตัดระหว่างกัน 2564'!L:L)-SUMIF('ตัดระหว่างกัน 2564'!D:D,หมายเหตุ!$B709,'ตัดระหว่างกัน 2564'!K:K)</f>
        <v>0</v>
      </c>
      <c r="E709" s="305"/>
      <c r="F709" s="305"/>
      <c r="G709" s="305"/>
      <c r="H709" s="305"/>
      <c r="I709" s="305"/>
      <c r="U709" s="155" t="str">
        <f t="shared" si="113"/>
        <v xml:space="preserve">  </v>
      </c>
    </row>
    <row r="710" spans="1:21" hidden="1">
      <c r="A710" s="352" t="s">
        <v>293</v>
      </c>
      <c r="B710" s="355" t="s">
        <v>292</v>
      </c>
      <c r="C710" s="212">
        <f>SUMIF('ตัดระหว่างกัน 2565'!D:D,หมายเหตุ!$B710,'ตัดระหว่างกัน 2565'!L:L)-SUMIF('ตัดระหว่างกัน 2565'!D:D,$B710,'ตัดระหว่างกัน 2565'!K:K)</f>
        <v>0</v>
      </c>
      <c r="D710" s="213">
        <f>SUMIF('ตัดระหว่างกัน 2564'!D:D,$B710,'ตัดระหว่างกัน 2564'!L:L)-SUMIF('ตัดระหว่างกัน 2564'!D:D,หมายเหตุ!$B710,'ตัดระหว่างกัน 2564'!K:K)</f>
        <v>0</v>
      </c>
      <c r="E710" s="305"/>
      <c r="F710" s="305"/>
      <c r="G710" s="305"/>
      <c r="H710" s="305"/>
      <c r="I710" s="305"/>
      <c r="U710" s="155" t="str">
        <f t="shared" si="113"/>
        <v xml:space="preserve">  </v>
      </c>
    </row>
    <row r="711" spans="1:21" hidden="1">
      <c r="A711" s="352" t="s">
        <v>295</v>
      </c>
      <c r="B711" s="355" t="s">
        <v>294</v>
      </c>
      <c r="C711" s="212">
        <f>SUMIF('ตัดระหว่างกัน 2565'!D:D,หมายเหตุ!$B711,'ตัดระหว่างกัน 2565'!L:L)-SUMIF('ตัดระหว่างกัน 2565'!D:D,$B711,'ตัดระหว่างกัน 2565'!K:K)</f>
        <v>810</v>
      </c>
      <c r="D711" s="213">
        <f>SUMIF('ตัดระหว่างกัน 2564'!D:D,$B711,'ตัดระหว่างกัน 2564'!L:L)-SUMIF('ตัดระหว่างกัน 2564'!D:D,หมายเหตุ!$B711,'ตัดระหว่างกัน 2564'!K:K)</f>
        <v>1310</v>
      </c>
      <c r="E711" s="305"/>
      <c r="F711" s="305"/>
      <c r="G711" s="305"/>
      <c r="H711" s="305"/>
      <c r="I711" s="305"/>
      <c r="U711" s="155" t="str">
        <f t="shared" si="113"/>
        <v xml:space="preserve">  </v>
      </c>
    </row>
    <row r="712" spans="1:21" hidden="1">
      <c r="A712" s="352" t="s">
        <v>297</v>
      </c>
      <c r="B712" s="355" t="s">
        <v>296</v>
      </c>
      <c r="C712" s="212">
        <f>SUMIF('ตัดระหว่างกัน 2565'!D:D,หมายเหตุ!$B712,'ตัดระหว่างกัน 2565'!L:L)-SUMIF('ตัดระหว่างกัน 2565'!D:D,$B712,'ตัดระหว่างกัน 2565'!K:K)</f>
        <v>0</v>
      </c>
      <c r="D712" s="213">
        <f>SUMIF('ตัดระหว่างกัน 2564'!D:D,$B712,'ตัดระหว่างกัน 2564'!L:L)-SUMIF('ตัดระหว่างกัน 2564'!D:D,หมายเหตุ!$B712,'ตัดระหว่างกัน 2564'!K:K)</f>
        <v>0</v>
      </c>
      <c r="E712" s="305"/>
      <c r="F712" s="305"/>
      <c r="G712" s="305"/>
      <c r="H712" s="305"/>
      <c r="I712" s="305"/>
      <c r="U712" s="155" t="str">
        <f t="shared" si="113"/>
        <v xml:space="preserve">  </v>
      </c>
    </row>
    <row r="713" spans="1:21" hidden="1">
      <c r="A713" s="352" t="s">
        <v>299</v>
      </c>
      <c r="B713" s="355" t="s">
        <v>298</v>
      </c>
      <c r="C713" s="212">
        <f>SUMIF('ตัดระหว่างกัน 2565'!D:D,หมายเหตุ!$B713,'ตัดระหว่างกัน 2565'!L:L)-SUMIF('ตัดระหว่างกัน 2565'!D:D,$B713,'ตัดระหว่างกัน 2565'!K:K)</f>
        <v>0</v>
      </c>
      <c r="D713" s="213">
        <f>SUMIF('ตัดระหว่างกัน 2564'!D:D,$B713,'ตัดระหว่างกัน 2564'!L:L)-SUMIF('ตัดระหว่างกัน 2564'!D:D,หมายเหตุ!$B713,'ตัดระหว่างกัน 2564'!K:K)</f>
        <v>0</v>
      </c>
      <c r="E713" s="305"/>
      <c r="F713" s="305"/>
      <c r="G713" s="305"/>
      <c r="H713" s="305"/>
      <c r="I713" s="305"/>
      <c r="U713" s="155" t="str">
        <f t="shared" si="113"/>
        <v xml:space="preserve">  </v>
      </c>
    </row>
    <row r="714" spans="1:21" hidden="1">
      <c r="A714" s="352" t="s">
        <v>301</v>
      </c>
      <c r="B714" s="355" t="s">
        <v>300</v>
      </c>
      <c r="C714" s="212">
        <f>SUMIF('ตัดระหว่างกัน 2565'!D:D,หมายเหตุ!$B714,'ตัดระหว่างกัน 2565'!L:L)-SUMIF('ตัดระหว่างกัน 2565'!D:D,$B714,'ตัดระหว่างกัน 2565'!K:K)</f>
        <v>0</v>
      </c>
      <c r="D714" s="213">
        <f>SUMIF('ตัดระหว่างกัน 2564'!D:D,$B714,'ตัดระหว่างกัน 2564'!L:L)-SUMIF('ตัดระหว่างกัน 2564'!D:D,หมายเหตุ!$B714,'ตัดระหว่างกัน 2564'!K:K)</f>
        <v>0</v>
      </c>
      <c r="E714" s="305"/>
      <c r="F714" s="305"/>
      <c r="G714" s="305"/>
      <c r="H714" s="305"/>
      <c r="I714" s="305"/>
      <c r="U714" s="155" t="str">
        <f t="shared" si="113"/>
        <v xml:space="preserve">  </v>
      </c>
    </row>
    <row r="715" spans="1:21" hidden="1">
      <c r="A715" s="352" t="s">
        <v>1113</v>
      </c>
      <c r="B715" s="355" t="s">
        <v>302</v>
      </c>
      <c r="C715" s="212">
        <f>SUMIF('ตัดระหว่างกัน 2565'!D:D,หมายเหตุ!$B715,'ตัดระหว่างกัน 2565'!L:L)-SUMIF('ตัดระหว่างกัน 2565'!D:D,$B715,'ตัดระหว่างกัน 2565'!K:K)</f>
        <v>0</v>
      </c>
      <c r="D715" s="213">
        <f>SUMIF('ตัดระหว่างกัน 2564'!D:D,$B715,'ตัดระหว่างกัน 2564'!L:L)-SUMIF('ตัดระหว่างกัน 2564'!D:D,หมายเหตุ!$B715,'ตัดระหว่างกัน 2564'!K:K)</f>
        <v>0</v>
      </c>
      <c r="E715" s="305"/>
      <c r="F715" s="305"/>
      <c r="G715" s="305"/>
      <c r="H715" s="305"/>
      <c r="I715" s="305"/>
      <c r="U715" s="155" t="str">
        <f t="shared" si="113"/>
        <v xml:space="preserve">  </v>
      </c>
    </row>
    <row r="716" spans="1:21" hidden="1">
      <c r="A716" s="352" t="s">
        <v>304</v>
      </c>
      <c r="B716" s="355" t="s">
        <v>303</v>
      </c>
      <c r="C716" s="212">
        <f>SUMIF('ตัดระหว่างกัน 2565'!D:D,หมายเหตุ!$B716,'ตัดระหว่างกัน 2565'!L:L)-SUMIF('ตัดระหว่างกัน 2565'!D:D,$B716,'ตัดระหว่างกัน 2565'!K:K)</f>
        <v>0</v>
      </c>
      <c r="D716" s="213">
        <f>SUMIF('ตัดระหว่างกัน 2564'!D:D,$B716,'ตัดระหว่างกัน 2564'!L:L)-SUMIF('ตัดระหว่างกัน 2564'!D:D,หมายเหตุ!$B716,'ตัดระหว่างกัน 2564'!K:K)</f>
        <v>0</v>
      </c>
      <c r="E716" s="305"/>
      <c r="F716" s="305"/>
      <c r="G716" s="305"/>
      <c r="H716" s="305"/>
      <c r="I716" s="305"/>
      <c r="U716" s="155" t="str">
        <f t="shared" si="113"/>
        <v xml:space="preserve">  </v>
      </c>
    </row>
    <row r="717" spans="1:21" hidden="1">
      <c r="A717" s="352" t="s">
        <v>306</v>
      </c>
      <c r="B717" s="355" t="s">
        <v>305</v>
      </c>
      <c r="C717" s="212">
        <f>SUMIF('ตัดระหว่างกัน 2565'!D:D,หมายเหตุ!$B717,'ตัดระหว่างกัน 2565'!L:L)-SUMIF('ตัดระหว่างกัน 2565'!D:D,$B717,'ตัดระหว่างกัน 2565'!K:K)</f>
        <v>0</v>
      </c>
      <c r="D717" s="213">
        <f>SUMIF('ตัดระหว่างกัน 2564'!D:D,$B717,'ตัดระหว่างกัน 2564'!L:L)-SUMIF('ตัดระหว่างกัน 2564'!D:D,หมายเหตุ!$B717,'ตัดระหว่างกัน 2564'!K:K)</f>
        <v>0</v>
      </c>
      <c r="E717" s="305"/>
      <c r="F717" s="305"/>
      <c r="G717" s="305"/>
      <c r="H717" s="305"/>
      <c r="I717" s="305"/>
      <c r="U717" s="155" t="str">
        <f t="shared" si="113"/>
        <v xml:space="preserve">  </v>
      </c>
    </row>
    <row r="718" spans="1:21" hidden="1">
      <c r="A718" s="352" t="s">
        <v>308</v>
      </c>
      <c r="B718" s="355" t="s">
        <v>307</v>
      </c>
      <c r="C718" s="212">
        <f>SUMIF('ตัดระหว่างกัน 2565'!D:D,หมายเหตุ!$B718,'ตัดระหว่างกัน 2565'!L:L)-SUMIF('ตัดระหว่างกัน 2565'!D:D,$B718,'ตัดระหว่างกัน 2565'!K:K)</f>
        <v>0</v>
      </c>
      <c r="D718" s="213">
        <f>SUMIF('ตัดระหว่างกัน 2564'!D:D,$B718,'ตัดระหว่างกัน 2564'!L:L)-SUMIF('ตัดระหว่างกัน 2564'!D:D,หมายเหตุ!$B718,'ตัดระหว่างกัน 2564'!K:K)</f>
        <v>0</v>
      </c>
      <c r="E718" s="305"/>
      <c r="F718" s="305"/>
      <c r="G718" s="305"/>
      <c r="H718" s="305"/>
      <c r="I718" s="305"/>
      <c r="U718" s="155" t="str">
        <f t="shared" si="113"/>
        <v xml:space="preserve">  </v>
      </c>
    </row>
    <row r="719" spans="1:21" hidden="1">
      <c r="A719" s="352" t="s">
        <v>310</v>
      </c>
      <c r="B719" s="355" t="s">
        <v>309</v>
      </c>
      <c r="C719" s="212">
        <f>SUMIF('ตัดระหว่างกัน 2565'!D:D,หมายเหตุ!$B719,'ตัดระหว่างกัน 2565'!L:L)-SUMIF('ตัดระหว่างกัน 2565'!D:D,$B719,'ตัดระหว่างกัน 2565'!K:K)</f>
        <v>0</v>
      </c>
      <c r="D719" s="213">
        <f>SUMIF('ตัดระหว่างกัน 2564'!D:D,$B719,'ตัดระหว่างกัน 2564'!L:L)-SUMIF('ตัดระหว่างกัน 2564'!D:D,หมายเหตุ!$B719,'ตัดระหว่างกัน 2564'!K:K)</f>
        <v>0</v>
      </c>
      <c r="E719" s="305"/>
      <c r="F719" s="305"/>
      <c r="G719" s="305"/>
      <c r="H719" s="305"/>
      <c r="I719" s="305"/>
      <c r="U719" s="155" t="str">
        <f t="shared" si="113"/>
        <v xml:space="preserve">  </v>
      </c>
    </row>
    <row r="720" spans="1:21" hidden="1">
      <c r="A720" s="352" t="s">
        <v>312</v>
      </c>
      <c r="B720" s="355" t="s">
        <v>311</v>
      </c>
      <c r="C720" s="212">
        <f>SUMIF('ตัดระหว่างกัน 2565'!D:D,หมายเหตุ!$B720,'ตัดระหว่างกัน 2565'!L:L)-SUMIF('ตัดระหว่างกัน 2565'!D:D,$B720,'ตัดระหว่างกัน 2565'!K:K)</f>
        <v>19000</v>
      </c>
      <c r="D720" s="213">
        <f>SUMIF('ตัดระหว่างกัน 2564'!D:D,$B720,'ตัดระหว่างกัน 2564'!L:L)-SUMIF('ตัดระหว่างกัน 2564'!D:D,หมายเหตุ!$B720,'ตัดระหว่างกัน 2564'!K:K)</f>
        <v>0</v>
      </c>
      <c r="E720" s="305"/>
      <c r="F720" s="305"/>
      <c r="G720" s="305"/>
      <c r="H720" s="305"/>
      <c r="I720" s="305"/>
      <c r="U720" s="155" t="str">
        <f t="shared" si="113"/>
        <v xml:space="preserve">  </v>
      </c>
    </row>
    <row r="721" spans="1:21" hidden="1">
      <c r="A721" s="352" t="s">
        <v>314</v>
      </c>
      <c r="B721" s="355" t="s">
        <v>313</v>
      </c>
      <c r="C721" s="212">
        <f>SUMIF('ตัดระหว่างกัน 2565'!D:D,หมายเหตุ!$B721,'ตัดระหว่างกัน 2565'!L:L)-SUMIF('ตัดระหว่างกัน 2565'!D:D,$B721,'ตัดระหว่างกัน 2565'!K:K)</f>
        <v>0</v>
      </c>
      <c r="D721" s="213">
        <f>SUMIF('ตัดระหว่างกัน 2564'!D:D,$B721,'ตัดระหว่างกัน 2564'!L:L)-SUMIF('ตัดระหว่างกัน 2564'!D:D,หมายเหตุ!$B721,'ตัดระหว่างกัน 2564'!K:K)</f>
        <v>300</v>
      </c>
      <c r="E721" s="305"/>
      <c r="F721" s="305"/>
      <c r="G721" s="305"/>
      <c r="H721" s="305"/>
      <c r="I721" s="305"/>
      <c r="U721" s="155" t="str">
        <f t="shared" si="113"/>
        <v xml:space="preserve">  </v>
      </c>
    </row>
    <row r="722" spans="1:21">
      <c r="A722" s="352" t="s">
        <v>317</v>
      </c>
      <c r="B722" s="355" t="s">
        <v>316</v>
      </c>
      <c r="C722" s="212">
        <f>SUMIF('ตัดระหว่างกัน 2565'!D:D,หมายเหตุ!$B722,'ตัดระหว่างกัน 2565'!L:L)-SUMIF('ตัดระหว่างกัน 2565'!D:D,$B722,'ตัดระหว่างกัน 2565'!K:K)</f>
        <v>0</v>
      </c>
      <c r="D722" s="213">
        <f>SUMIF('ตัดระหว่างกัน 2564'!D:D,$B722,'ตัดระหว่างกัน 2564'!L:L)-SUMIF('ตัดระหว่างกัน 2564'!D:D,หมายเหตุ!$B722,'ตัดระหว่างกัน 2564'!K:K)</f>
        <v>0</v>
      </c>
      <c r="E722" s="305" t="s">
        <v>315</v>
      </c>
      <c r="F722" s="351">
        <f>SUM(C722:C734)</f>
        <v>3672</v>
      </c>
      <c r="G722" s="351"/>
      <c r="H722" s="351">
        <f>SUM(D722:D734)</f>
        <v>610830</v>
      </c>
      <c r="I722" s="305"/>
      <c r="U722" s="155" t="str">
        <f t="shared" si="113"/>
        <v>แสดง</v>
      </c>
    </row>
    <row r="723" spans="1:21" hidden="1">
      <c r="A723" s="352" t="s">
        <v>319</v>
      </c>
      <c r="B723" s="355" t="s">
        <v>318</v>
      </c>
      <c r="C723" s="212">
        <f>SUMIF('ตัดระหว่างกัน 2565'!D:D,หมายเหตุ!$B723,'ตัดระหว่างกัน 2565'!L:L)-SUMIF('ตัดระหว่างกัน 2565'!D:D,$B723,'ตัดระหว่างกัน 2565'!K:K)</f>
        <v>0</v>
      </c>
      <c r="D723" s="213">
        <f>SUMIF('ตัดระหว่างกัน 2564'!D:D,$B723,'ตัดระหว่างกัน 2564'!L:L)-SUMIF('ตัดระหว่างกัน 2564'!D:D,หมายเหตุ!$B723,'ตัดระหว่างกัน 2564'!K:K)</f>
        <v>0</v>
      </c>
      <c r="E723" s="305"/>
      <c r="F723" s="305"/>
      <c r="G723" s="305"/>
      <c r="H723" s="305"/>
      <c r="I723" s="305"/>
      <c r="U723" s="155" t="str">
        <f t="shared" si="113"/>
        <v xml:space="preserve">  </v>
      </c>
    </row>
    <row r="724" spans="1:21" hidden="1">
      <c r="A724" s="352" t="s">
        <v>321</v>
      </c>
      <c r="B724" s="356" t="s">
        <v>320</v>
      </c>
      <c r="C724" s="212">
        <f>SUMIF('ตัดระหว่างกัน 2565'!D:D,หมายเหตุ!$B724,'ตัดระหว่างกัน 2565'!L:L)-SUMIF('ตัดระหว่างกัน 2565'!D:D,$B724,'ตัดระหว่างกัน 2565'!K:K)</f>
        <v>0</v>
      </c>
      <c r="D724" s="213">
        <f>SUMIF('ตัดระหว่างกัน 2564'!D:D,$B724,'ตัดระหว่างกัน 2564'!L:L)-SUMIF('ตัดระหว่างกัน 2564'!D:D,หมายเหตุ!$B724,'ตัดระหว่างกัน 2564'!K:K)</f>
        <v>0</v>
      </c>
      <c r="E724" s="305"/>
      <c r="F724" s="305"/>
      <c r="G724" s="305"/>
      <c r="H724" s="305"/>
      <c r="I724" s="305"/>
      <c r="U724" s="155" t="str">
        <f t="shared" si="113"/>
        <v xml:space="preserve">  </v>
      </c>
    </row>
    <row r="725" spans="1:21" hidden="1">
      <c r="A725" s="352" t="s">
        <v>323</v>
      </c>
      <c r="B725" s="356" t="s">
        <v>322</v>
      </c>
      <c r="C725" s="212">
        <f>SUMIF('ตัดระหว่างกัน 2565'!D:D,หมายเหตุ!$B725,'ตัดระหว่างกัน 2565'!L:L)-SUMIF('ตัดระหว่างกัน 2565'!D:D,$B725,'ตัดระหว่างกัน 2565'!K:K)</f>
        <v>0</v>
      </c>
      <c r="D725" s="213">
        <f>SUMIF('ตัดระหว่างกัน 2564'!D:D,$B725,'ตัดระหว่างกัน 2564'!L:L)-SUMIF('ตัดระหว่างกัน 2564'!D:D,หมายเหตุ!$B725,'ตัดระหว่างกัน 2564'!K:K)</f>
        <v>0</v>
      </c>
      <c r="E725" s="305"/>
      <c r="F725" s="305"/>
      <c r="G725" s="305"/>
      <c r="H725" s="305"/>
      <c r="I725" s="305"/>
      <c r="U725" s="155" t="str">
        <f t="shared" si="113"/>
        <v xml:space="preserve">  </v>
      </c>
    </row>
    <row r="726" spans="1:21" hidden="1">
      <c r="A726" s="352" t="s">
        <v>325</v>
      </c>
      <c r="B726" s="356" t="s">
        <v>324</v>
      </c>
      <c r="C726" s="212">
        <f>SUMIF('ตัดระหว่างกัน 2565'!D:D,หมายเหตุ!$B726,'ตัดระหว่างกัน 2565'!L:L)-SUMIF('ตัดระหว่างกัน 2565'!D:D,$B726,'ตัดระหว่างกัน 2565'!K:K)</f>
        <v>0</v>
      </c>
      <c r="D726" s="213">
        <f>SUMIF('ตัดระหว่างกัน 2564'!D:D,$B726,'ตัดระหว่างกัน 2564'!L:L)-SUMIF('ตัดระหว่างกัน 2564'!D:D,หมายเหตุ!$B726,'ตัดระหว่างกัน 2564'!K:K)</f>
        <v>0</v>
      </c>
      <c r="E726" s="305"/>
      <c r="F726" s="305"/>
      <c r="G726" s="305"/>
      <c r="H726" s="305"/>
      <c r="I726" s="305"/>
      <c r="U726" s="155" t="str">
        <f t="shared" si="113"/>
        <v xml:space="preserve">  </v>
      </c>
    </row>
    <row r="727" spans="1:21" hidden="1">
      <c r="A727" s="352" t="s">
        <v>327</v>
      </c>
      <c r="B727" s="356" t="s">
        <v>326</v>
      </c>
      <c r="C727" s="212">
        <f>SUMIF('ตัดระหว่างกัน 2565'!D:D,หมายเหตุ!$B727,'ตัดระหว่างกัน 2565'!L:L)-SUMIF('ตัดระหว่างกัน 2565'!D:D,$B727,'ตัดระหว่างกัน 2565'!K:K)</f>
        <v>0</v>
      </c>
      <c r="D727" s="213">
        <f>SUMIF('ตัดระหว่างกัน 2564'!D:D,$B727,'ตัดระหว่างกัน 2564'!L:L)-SUMIF('ตัดระหว่างกัน 2564'!D:D,หมายเหตุ!$B727,'ตัดระหว่างกัน 2564'!K:K)</f>
        <v>0</v>
      </c>
      <c r="E727" s="305"/>
      <c r="F727" s="305"/>
      <c r="G727" s="305"/>
      <c r="H727" s="305"/>
      <c r="I727" s="305"/>
      <c r="U727" s="155" t="str">
        <f t="shared" si="113"/>
        <v xml:space="preserve">  </v>
      </c>
    </row>
    <row r="728" spans="1:21" hidden="1">
      <c r="A728" s="352" t="s">
        <v>329</v>
      </c>
      <c r="B728" s="356" t="s">
        <v>328</v>
      </c>
      <c r="C728" s="212">
        <f>SUMIF('ตัดระหว่างกัน 2565'!D:D,หมายเหตุ!$B728,'ตัดระหว่างกัน 2565'!L:L)-SUMIF('ตัดระหว่างกัน 2565'!D:D,$B728,'ตัดระหว่างกัน 2565'!K:K)</f>
        <v>0</v>
      </c>
      <c r="D728" s="213">
        <f>SUMIF('ตัดระหว่างกัน 2564'!D:D,$B728,'ตัดระหว่างกัน 2564'!L:L)-SUMIF('ตัดระหว่างกัน 2564'!D:D,หมายเหตุ!$B728,'ตัดระหว่างกัน 2564'!K:K)</f>
        <v>0</v>
      </c>
      <c r="E728" s="305"/>
      <c r="F728" s="305"/>
      <c r="G728" s="305"/>
      <c r="H728" s="305"/>
      <c r="I728" s="305"/>
      <c r="U728" s="155" t="str">
        <f t="shared" si="113"/>
        <v xml:space="preserve">  </v>
      </c>
    </row>
    <row r="729" spans="1:21" hidden="1">
      <c r="A729" s="352" t="s">
        <v>331</v>
      </c>
      <c r="B729" s="356" t="s">
        <v>330</v>
      </c>
      <c r="C729" s="212">
        <f>SUMIF('ตัดระหว่างกัน 2565'!D:D,หมายเหตุ!$B729,'ตัดระหว่างกัน 2565'!L:L)-SUMIF('ตัดระหว่างกัน 2565'!D:D,$B729,'ตัดระหว่างกัน 2565'!K:K)</f>
        <v>0</v>
      </c>
      <c r="D729" s="213">
        <f>SUMIF('ตัดระหว่างกัน 2564'!D:D,$B729,'ตัดระหว่างกัน 2564'!L:L)-SUMIF('ตัดระหว่างกัน 2564'!D:D,หมายเหตุ!$B729,'ตัดระหว่างกัน 2564'!K:K)</f>
        <v>0</v>
      </c>
      <c r="E729" s="305"/>
      <c r="F729" s="305"/>
      <c r="G729" s="305"/>
      <c r="H729" s="305"/>
      <c r="I729" s="305"/>
      <c r="U729" s="155" t="str">
        <f t="shared" si="113"/>
        <v xml:space="preserve">  </v>
      </c>
    </row>
    <row r="730" spans="1:21" hidden="1">
      <c r="A730" s="352" t="s">
        <v>333</v>
      </c>
      <c r="B730" s="356" t="s">
        <v>332</v>
      </c>
      <c r="C730" s="212">
        <f>SUMIF('ตัดระหว่างกัน 2565'!D:D,หมายเหตุ!$B730,'ตัดระหว่างกัน 2565'!L:L)-SUMIF('ตัดระหว่างกัน 2565'!D:D,$B730,'ตัดระหว่างกัน 2565'!K:K)</f>
        <v>0</v>
      </c>
      <c r="D730" s="213">
        <f>SUMIF('ตัดระหว่างกัน 2564'!D:D,$B730,'ตัดระหว่างกัน 2564'!L:L)-SUMIF('ตัดระหว่างกัน 2564'!D:D,หมายเหตุ!$B730,'ตัดระหว่างกัน 2564'!K:K)</f>
        <v>0</v>
      </c>
      <c r="E730" s="305"/>
      <c r="F730" s="305"/>
      <c r="G730" s="305"/>
      <c r="H730" s="305"/>
      <c r="I730" s="305"/>
      <c r="U730" s="155" t="str">
        <f t="shared" si="113"/>
        <v xml:space="preserve">  </v>
      </c>
    </row>
    <row r="731" spans="1:21" hidden="1">
      <c r="A731" s="352" t="s">
        <v>335</v>
      </c>
      <c r="B731" s="356" t="s">
        <v>334</v>
      </c>
      <c r="C731" s="212">
        <f>SUMIF('ตัดระหว่างกัน 2565'!D:D,หมายเหตุ!$B731,'ตัดระหว่างกัน 2565'!L:L)-SUMIF('ตัดระหว่างกัน 2565'!D:D,$B731,'ตัดระหว่างกัน 2565'!K:K)</f>
        <v>3672</v>
      </c>
      <c r="D731" s="213">
        <f>SUMIF('ตัดระหว่างกัน 2564'!D:D,$B731,'ตัดระหว่างกัน 2564'!L:L)-SUMIF('ตัดระหว่างกัน 2564'!D:D,หมายเหตุ!$B731,'ตัดระหว่างกัน 2564'!K:K)</f>
        <v>610830</v>
      </c>
      <c r="E731" s="305"/>
      <c r="F731" s="305"/>
      <c r="G731" s="305"/>
      <c r="H731" s="305"/>
      <c r="I731" s="305"/>
      <c r="U731" s="155" t="str">
        <f t="shared" si="113"/>
        <v xml:space="preserve">  </v>
      </c>
    </row>
    <row r="732" spans="1:21" hidden="1">
      <c r="A732" s="352" t="s">
        <v>337</v>
      </c>
      <c r="B732" s="356" t="s">
        <v>336</v>
      </c>
      <c r="C732" s="212">
        <f>SUMIF('ตัดระหว่างกัน 2565'!D:D,หมายเหตุ!$B732,'ตัดระหว่างกัน 2565'!L:L)-SUMIF('ตัดระหว่างกัน 2565'!D:D,$B732,'ตัดระหว่างกัน 2565'!K:K)</f>
        <v>0</v>
      </c>
      <c r="D732" s="213">
        <f>SUMIF('ตัดระหว่างกัน 2564'!D:D,$B732,'ตัดระหว่างกัน 2564'!L:L)-SUMIF('ตัดระหว่างกัน 2564'!D:D,หมายเหตุ!$B732,'ตัดระหว่างกัน 2564'!K:K)</f>
        <v>0</v>
      </c>
      <c r="E732" s="305"/>
      <c r="F732" s="305"/>
      <c r="G732" s="305"/>
      <c r="H732" s="305"/>
      <c r="I732" s="305"/>
      <c r="U732" s="155" t="str">
        <f t="shared" si="113"/>
        <v xml:space="preserve">  </v>
      </c>
    </row>
    <row r="733" spans="1:21" hidden="1">
      <c r="A733" s="352" t="s">
        <v>339</v>
      </c>
      <c r="B733" s="356" t="s">
        <v>338</v>
      </c>
      <c r="C733" s="212">
        <f>SUMIF('ตัดระหว่างกัน 2565'!D:D,หมายเหตุ!$B733,'ตัดระหว่างกัน 2565'!L:L)-SUMIF('ตัดระหว่างกัน 2565'!D:D,$B733,'ตัดระหว่างกัน 2565'!K:K)</f>
        <v>0</v>
      </c>
      <c r="D733" s="213">
        <f>SUMIF('ตัดระหว่างกัน 2564'!D:D,$B733,'ตัดระหว่างกัน 2564'!L:L)-SUMIF('ตัดระหว่างกัน 2564'!D:D,หมายเหตุ!$B733,'ตัดระหว่างกัน 2564'!K:K)</f>
        <v>0</v>
      </c>
      <c r="E733" s="305"/>
      <c r="F733" s="305"/>
      <c r="G733" s="305"/>
      <c r="H733" s="305"/>
      <c r="I733" s="305"/>
      <c r="U733" s="155" t="str">
        <f t="shared" si="113"/>
        <v xml:space="preserve">  </v>
      </c>
    </row>
    <row r="734" spans="1:21" hidden="1">
      <c r="A734" s="352" t="s">
        <v>341</v>
      </c>
      <c r="B734" s="356" t="s">
        <v>340</v>
      </c>
      <c r="C734" s="212">
        <f>SUMIF('ตัดระหว่างกัน 2565'!D:D,หมายเหตุ!$B734,'ตัดระหว่างกัน 2565'!L:L)-SUMIF('ตัดระหว่างกัน 2565'!D:D,$B734,'ตัดระหว่างกัน 2565'!K:K)</f>
        <v>0</v>
      </c>
      <c r="D734" s="213">
        <f>SUMIF('ตัดระหว่างกัน 2564'!D:D,$B734,'ตัดระหว่างกัน 2564'!L:L)-SUMIF('ตัดระหว่างกัน 2564'!D:D,หมายเหตุ!$B734,'ตัดระหว่างกัน 2564'!K:K)</f>
        <v>0</v>
      </c>
      <c r="E734" s="305"/>
      <c r="F734" s="305"/>
      <c r="G734" s="305"/>
      <c r="H734" s="305"/>
      <c r="I734" s="305"/>
      <c r="U734" s="155" t="str">
        <f t="shared" si="113"/>
        <v xml:space="preserve">  </v>
      </c>
    </row>
    <row r="735" spans="1:21">
      <c r="A735" s="352" t="s">
        <v>344</v>
      </c>
      <c r="B735" s="348" t="s">
        <v>343</v>
      </c>
      <c r="C735" s="212">
        <f>SUMIF('ตัดระหว่างกัน 2565'!D:D,หมายเหตุ!$B735,'ตัดระหว่างกัน 2565'!L:L)-SUMIF('ตัดระหว่างกัน 2565'!D:D,$B735,'ตัดระหว่างกัน 2565'!K:K)</f>
        <v>0</v>
      </c>
      <c r="D735" s="213">
        <f>SUMIF('ตัดระหว่างกัน 2564'!D:D,$B735,'ตัดระหว่างกัน 2564'!L:L)-SUMIF('ตัดระหว่างกัน 2564'!D:D,หมายเหตุ!$B735,'ตัดระหว่างกัน 2564'!K:K)</f>
        <v>0</v>
      </c>
      <c r="E735" s="305" t="s">
        <v>342</v>
      </c>
      <c r="F735" s="351">
        <f>SUM(C735:C744)</f>
        <v>580</v>
      </c>
      <c r="G735" s="351"/>
      <c r="H735" s="351">
        <f>SUM(D735:D744)</f>
        <v>625</v>
      </c>
      <c r="I735" s="305"/>
      <c r="U735" s="155" t="str">
        <f t="shared" si="113"/>
        <v>แสดง</v>
      </c>
    </row>
    <row r="736" spans="1:21" hidden="1">
      <c r="A736" s="352" t="s">
        <v>346</v>
      </c>
      <c r="B736" s="309" t="s">
        <v>345</v>
      </c>
      <c r="C736" s="212">
        <f>SUMIF('ตัดระหว่างกัน 2565'!D:D,หมายเหตุ!$B736,'ตัดระหว่างกัน 2565'!L:L)-SUMIF('ตัดระหว่างกัน 2565'!D:D,$B736,'ตัดระหว่างกัน 2565'!K:K)</f>
        <v>0</v>
      </c>
      <c r="D736" s="213">
        <f>SUMIF('ตัดระหว่างกัน 2564'!D:D,$B736,'ตัดระหว่างกัน 2564'!L:L)-SUMIF('ตัดระหว่างกัน 2564'!D:D,หมายเหตุ!$B736,'ตัดระหว่างกัน 2564'!K:K)</f>
        <v>0</v>
      </c>
      <c r="E736" s="305"/>
      <c r="F736" s="305"/>
      <c r="G736" s="305"/>
      <c r="H736" s="305"/>
      <c r="I736" s="305"/>
      <c r="U736" s="155" t="str">
        <f t="shared" si="113"/>
        <v xml:space="preserve">  </v>
      </c>
    </row>
    <row r="737" spans="1:21" hidden="1">
      <c r="A737" s="352" t="s">
        <v>348</v>
      </c>
      <c r="B737" s="309" t="s">
        <v>347</v>
      </c>
      <c r="C737" s="212">
        <f>SUMIF('ตัดระหว่างกัน 2565'!D:D,หมายเหตุ!$B737,'ตัดระหว่างกัน 2565'!L:L)-SUMIF('ตัดระหว่างกัน 2565'!D:D,$B737,'ตัดระหว่างกัน 2565'!K:K)</f>
        <v>0</v>
      </c>
      <c r="D737" s="213">
        <f>SUMIF('ตัดระหว่างกัน 2564'!D:D,$B737,'ตัดระหว่างกัน 2564'!L:L)-SUMIF('ตัดระหว่างกัน 2564'!D:D,หมายเหตุ!$B737,'ตัดระหว่างกัน 2564'!K:K)</f>
        <v>300</v>
      </c>
      <c r="E737" s="305"/>
      <c r="F737" s="305"/>
      <c r="G737" s="305"/>
      <c r="H737" s="305"/>
      <c r="I737" s="305"/>
      <c r="U737" s="155" t="str">
        <f t="shared" si="113"/>
        <v xml:space="preserve">  </v>
      </c>
    </row>
    <row r="738" spans="1:21" hidden="1">
      <c r="A738" s="352" t="s">
        <v>350</v>
      </c>
      <c r="B738" s="309" t="s">
        <v>349</v>
      </c>
      <c r="C738" s="212">
        <f>SUMIF('ตัดระหว่างกัน 2565'!D:D,หมายเหตุ!$B738,'ตัดระหว่างกัน 2565'!L:L)-SUMIF('ตัดระหว่างกัน 2565'!D:D,$B738,'ตัดระหว่างกัน 2565'!K:K)</f>
        <v>0</v>
      </c>
      <c r="D738" s="213">
        <f>SUMIF('ตัดระหว่างกัน 2564'!D:D,$B738,'ตัดระหว่างกัน 2564'!L:L)-SUMIF('ตัดระหว่างกัน 2564'!D:D,หมายเหตุ!$B738,'ตัดระหว่างกัน 2564'!K:K)</f>
        <v>0</v>
      </c>
      <c r="E738" s="305"/>
      <c r="F738" s="305"/>
      <c r="G738" s="305"/>
      <c r="H738" s="305"/>
      <c r="I738" s="305"/>
      <c r="U738" s="155" t="str">
        <f t="shared" si="113"/>
        <v xml:space="preserve">  </v>
      </c>
    </row>
    <row r="739" spans="1:21" hidden="1">
      <c r="A739" s="352" t="s">
        <v>352</v>
      </c>
      <c r="B739" s="309" t="s">
        <v>351</v>
      </c>
      <c r="C739" s="212">
        <f>SUMIF('ตัดระหว่างกัน 2565'!D:D,หมายเหตุ!$B739,'ตัดระหว่างกัน 2565'!L:L)-SUMIF('ตัดระหว่างกัน 2565'!D:D,$B739,'ตัดระหว่างกัน 2565'!K:K)</f>
        <v>0</v>
      </c>
      <c r="D739" s="213">
        <f>SUMIF('ตัดระหว่างกัน 2564'!D:D,$B739,'ตัดระหว่างกัน 2564'!L:L)-SUMIF('ตัดระหว่างกัน 2564'!D:D,หมายเหตุ!$B739,'ตัดระหว่างกัน 2564'!K:K)</f>
        <v>0</v>
      </c>
      <c r="E739" s="305"/>
      <c r="F739" s="305"/>
      <c r="G739" s="305"/>
      <c r="H739" s="305"/>
      <c r="I739" s="305"/>
      <c r="U739" s="155" t="str">
        <f t="shared" si="113"/>
        <v xml:space="preserve">  </v>
      </c>
    </row>
    <row r="740" spans="1:21" hidden="1">
      <c r="A740" s="352" t="s">
        <v>354</v>
      </c>
      <c r="B740" s="309" t="s">
        <v>353</v>
      </c>
      <c r="C740" s="212">
        <f>SUMIF('ตัดระหว่างกัน 2565'!D:D,หมายเหตุ!$B740,'ตัดระหว่างกัน 2565'!L:L)-SUMIF('ตัดระหว่างกัน 2565'!D:D,$B740,'ตัดระหว่างกัน 2565'!K:K)</f>
        <v>0</v>
      </c>
      <c r="D740" s="213">
        <f>SUMIF('ตัดระหว่างกัน 2564'!D:D,$B740,'ตัดระหว่างกัน 2564'!L:L)-SUMIF('ตัดระหว่างกัน 2564'!D:D,หมายเหตุ!$B740,'ตัดระหว่างกัน 2564'!K:K)</f>
        <v>0</v>
      </c>
      <c r="E740" s="305"/>
      <c r="F740" s="305"/>
      <c r="G740" s="305"/>
      <c r="H740" s="305"/>
      <c r="I740" s="305"/>
      <c r="U740" s="155" t="str">
        <f t="shared" si="113"/>
        <v xml:space="preserve">  </v>
      </c>
    </row>
    <row r="741" spans="1:21" hidden="1">
      <c r="A741" s="352" t="s">
        <v>356</v>
      </c>
      <c r="B741" s="309" t="s">
        <v>355</v>
      </c>
      <c r="C741" s="212">
        <f>SUMIF('ตัดระหว่างกัน 2565'!D:D,หมายเหตุ!$B741,'ตัดระหว่างกัน 2565'!L:L)-SUMIF('ตัดระหว่างกัน 2565'!D:D,$B741,'ตัดระหว่างกัน 2565'!K:K)</f>
        <v>580</v>
      </c>
      <c r="D741" s="213">
        <f>SUMIF('ตัดระหว่างกัน 2564'!D:D,$B741,'ตัดระหว่างกัน 2564'!L:L)-SUMIF('ตัดระหว่างกัน 2564'!D:D,หมายเหตุ!$B741,'ตัดระหว่างกัน 2564'!K:K)</f>
        <v>325</v>
      </c>
      <c r="E741" s="305"/>
      <c r="F741" s="305"/>
      <c r="G741" s="305"/>
      <c r="H741" s="305"/>
      <c r="I741" s="305"/>
      <c r="U741" s="155" t="str">
        <f t="shared" si="113"/>
        <v xml:space="preserve">  </v>
      </c>
    </row>
    <row r="742" spans="1:21" hidden="1">
      <c r="A742" s="352" t="s">
        <v>358</v>
      </c>
      <c r="B742" s="309" t="s">
        <v>357</v>
      </c>
      <c r="C742" s="212">
        <f>SUMIF('ตัดระหว่างกัน 2565'!D:D,หมายเหตุ!$B742,'ตัดระหว่างกัน 2565'!L:L)-SUMIF('ตัดระหว่างกัน 2565'!D:D,$B742,'ตัดระหว่างกัน 2565'!K:K)</f>
        <v>0</v>
      </c>
      <c r="D742" s="213">
        <f>SUMIF('ตัดระหว่างกัน 2564'!D:D,$B742,'ตัดระหว่างกัน 2564'!L:L)-SUMIF('ตัดระหว่างกัน 2564'!D:D,หมายเหตุ!$B742,'ตัดระหว่างกัน 2564'!K:K)</f>
        <v>0</v>
      </c>
      <c r="E742" s="305"/>
      <c r="F742" s="305"/>
      <c r="G742" s="305"/>
      <c r="H742" s="305"/>
      <c r="I742" s="305"/>
      <c r="U742" s="155" t="str">
        <f t="shared" si="113"/>
        <v xml:space="preserve">  </v>
      </c>
    </row>
    <row r="743" spans="1:21" hidden="1">
      <c r="A743" s="352" t="s">
        <v>360</v>
      </c>
      <c r="B743" s="309" t="s">
        <v>359</v>
      </c>
      <c r="C743" s="212">
        <f>SUMIF('ตัดระหว่างกัน 2565'!D:D,หมายเหตุ!$B743,'ตัดระหว่างกัน 2565'!L:L)-SUMIF('ตัดระหว่างกัน 2565'!D:D,$B743,'ตัดระหว่างกัน 2565'!K:K)</f>
        <v>0</v>
      </c>
      <c r="D743" s="213">
        <f>SUMIF('ตัดระหว่างกัน 2564'!D:D,$B743,'ตัดระหว่างกัน 2564'!L:L)-SUMIF('ตัดระหว่างกัน 2564'!D:D,หมายเหตุ!$B743,'ตัดระหว่างกัน 2564'!K:K)</f>
        <v>0</v>
      </c>
      <c r="E743" s="305"/>
      <c r="F743" s="305"/>
      <c r="G743" s="305"/>
      <c r="H743" s="305"/>
      <c r="I743" s="305"/>
      <c r="U743" s="155" t="str">
        <f t="shared" si="113"/>
        <v xml:space="preserve">  </v>
      </c>
    </row>
    <row r="744" spans="1:21" hidden="1">
      <c r="A744" s="352" t="s">
        <v>362</v>
      </c>
      <c r="B744" s="309" t="s">
        <v>361</v>
      </c>
      <c r="C744" s="212">
        <f>SUMIF('ตัดระหว่างกัน 2565'!D:D,หมายเหตุ!$B744,'ตัดระหว่างกัน 2565'!L:L)-SUMIF('ตัดระหว่างกัน 2565'!D:D,$B744,'ตัดระหว่างกัน 2565'!K:K)</f>
        <v>0</v>
      </c>
      <c r="D744" s="213">
        <f>SUMIF('ตัดระหว่างกัน 2564'!D:D,$B744,'ตัดระหว่างกัน 2564'!L:L)-SUMIF('ตัดระหว่างกัน 2564'!D:D,หมายเหตุ!$B744,'ตัดระหว่างกัน 2564'!K:K)</f>
        <v>0</v>
      </c>
      <c r="E744" s="305"/>
      <c r="F744" s="305"/>
      <c r="G744" s="305"/>
      <c r="H744" s="305"/>
      <c r="I744" s="305"/>
      <c r="U744" s="155" t="str">
        <f t="shared" si="113"/>
        <v xml:space="preserve">  </v>
      </c>
    </row>
    <row r="745" spans="1:21" ht="20.25" thickBot="1">
      <c r="E745" s="301" t="s">
        <v>1040</v>
      </c>
      <c r="F745" s="354">
        <f>SUM(F673:F744)</f>
        <v>658718.86</v>
      </c>
      <c r="G745" s="351"/>
      <c r="H745" s="354">
        <f>SUM(H673:H744)</f>
        <v>735773.11</v>
      </c>
      <c r="I745" s="312"/>
      <c r="J745" s="320"/>
      <c r="K745" s="320"/>
      <c r="L745" s="264"/>
      <c r="M745" s="264"/>
      <c r="U745" s="155" t="str">
        <f t="shared" si="113"/>
        <v>แสดง</v>
      </c>
    </row>
    <row r="746" spans="1:21" ht="20.25" thickTop="1">
      <c r="G746" s="351"/>
      <c r="U746" s="155" t="str">
        <f t="shared" ref="U746:U747" si="114">IF($F$745&lt;&gt;0,"แสดง",IF($H$745&lt;&gt;0,"แสดง","  "))</f>
        <v>แสดง</v>
      </c>
    </row>
    <row r="747" spans="1:21">
      <c r="U747" s="155" t="str">
        <f t="shared" si="114"/>
        <v>แสดง</v>
      </c>
    </row>
    <row r="748" spans="1:21" hidden="1">
      <c r="A748" s="296"/>
      <c r="B748" s="297"/>
      <c r="C748" s="298"/>
      <c r="D748" s="297"/>
      <c r="E748" s="293" t="s">
        <v>1162</v>
      </c>
      <c r="F748" s="293"/>
      <c r="G748" s="293"/>
      <c r="H748" s="293"/>
      <c r="I748" s="299"/>
      <c r="U748" s="155" t="str">
        <f>IF($F$754&lt;&gt;0,"แสดง",IF($H$754&lt;&gt;0,"แสดง","  "))</f>
        <v xml:space="preserve">  </v>
      </c>
    </row>
    <row r="749" spans="1:21" hidden="1">
      <c r="A749" s="300"/>
      <c r="B749" s="297"/>
      <c r="C749" s="298"/>
      <c r="D749" s="297"/>
      <c r="E749" s="488"/>
      <c r="H749" s="178" t="s">
        <v>973</v>
      </c>
      <c r="I749" s="294"/>
      <c r="U749" s="155" t="str">
        <f t="shared" ref="U749:U750" si="115">IF($F$754&lt;&gt;0,"แสดง",IF($H$754&lt;&gt;0,"แสดง","  "))</f>
        <v xml:space="preserve">  </v>
      </c>
    </row>
    <row r="750" spans="1:21" hidden="1">
      <c r="A750" s="300"/>
      <c r="B750" s="297"/>
      <c r="C750" s="298"/>
      <c r="D750" s="297"/>
      <c r="E750" s="488"/>
      <c r="F750" s="302">
        <v>2565</v>
      </c>
      <c r="G750" s="302"/>
      <c r="H750" s="302">
        <v>2564</v>
      </c>
      <c r="I750" s="302"/>
      <c r="U750" s="155" t="str">
        <f t="shared" si="115"/>
        <v xml:space="preserve">  </v>
      </c>
    </row>
    <row r="751" spans="1:21" hidden="1">
      <c r="A751" s="308" t="s">
        <v>416</v>
      </c>
      <c r="B751" s="309" t="s">
        <v>415</v>
      </c>
      <c r="C751" s="212">
        <f>SUMIF('ตัดระหว่างกัน 2565'!D:D,หมายเหตุ!$B751,'ตัดระหว่างกัน 2565'!L:L)-SUMIF('ตัดระหว่างกัน 2565'!D:D,$B751,'ตัดระหว่างกัน 2565'!K:K)</f>
        <v>0</v>
      </c>
      <c r="D751" s="213">
        <f>SUMIF('ตัดระหว่างกัน 2564'!D:D,$B751,'ตัดระหว่างกัน 2564'!L:L)-SUMIF('ตัดระหว่างกัน 2564'!D:D,หมายเหตุ!$B751,'ตัดระหว่างกัน 2564'!K:K)</f>
        <v>0</v>
      </c>
      <c r="E751" s="333" t="s">
        <v>416</v>
      </c>
      <c r="F751" s="306">
        <f>SUM(C751)</f>
        <v>0</v>
      </c>
      <c r="G751" s="306"/>
      <c r="H751" s="306">
        <f>SUM(D751)</f>
        <v>0</v>
      </c>
      <c r="I751" s="307"/>
      <c r="U751" s="155" t="str">
        <f t="shared" ref="U751:U810" si="116">IF(F751&lt;&gt;0,"แสดง",IF(H751&lt;&gt;0,"แสดง","  "))</f>
        <v xml:space="preserve">  </v>
      </c>
    </row>
    <row r="752" spans="1:21" hidden="1">
      <c r="A752" s="308" t="s">
        <v>1050</v>
      </c>
      <c r="B752" s="309" t="s">
        <v>1042</v>
      </c>
      <c r="C752" s="212">
        <f>SUMIF('ตัดระหว่างกัน 2565'!D:D,หมายเหตุ!$B752,'ตัดระหว่างกัน 2565'!L:L)-SUMIF('ตัดระหว่างกัน 2565'!D:D,$B752,'ตัดระหว่างกัน 2565'!K:K)</f>
        <v>0</v>
      </c>
      <c r="D752" s="213">
        <f>SUMIF('ตัดระหว่างกัน 2564'!D:D,$B752,'ตัดระหว่างกัน 2564'!L:L)-SUMIF('ตัดระหว่างกัน 2564'!D:D,หมายเหตุ!$B752,'ตัดระหว่างกัน 2564'!K:K)</f>
        <v>0</v>
      </c>
      <c r="E752" s="333" t="s">
        <v>1050</v>
      </c>
      <c r="F752" s="306">
        <f t="shared" ref="F752:F753" si="117">SUM(C752)</f>
        <v>0</v>
      </c>
      <c r="G752" s="306"/>
      <c r="H752" s="306">
        <f t="shared" ref="H752:H753" si="118">SUM(D752)</f>
        <v>0</v>
      </c>
      <c r="I752" s="307"/>
      <c r="U752" s="155" t="str">
        <f t="shared" si="116"/>
        <v xml:space="preserve">  </v>
      </c>
    </row>
    <row r="753" spans="1:21" hidden="1">
      <c r="A753" s="308" t="s">
        <v>1051</v>
      </c>
      <c r="B753" s="309" t="s">
        <v>1043</v>
      </c>
      <c r="C753" s="212">
        <f>SUMIF('ตัดระหว่างกัน 2565'!D:D,หมายเหตุ!$B753,'ตัดระหว่างกัน 2565'!L:L)-SUMIF('ตัดระหว่างกัน 2565'!D:D,$B753,'ตัดระหว่างกัน 2565'!K:K)</f>
        <v>0</v>
      </c>
      <c r="D753" s="213">
        <f>SUMIF('ตัดระหว่างกัน 2564'!D:D,$B753,'ตัดระหว่างกัน 2564'!L:L)-SUMIF('ตัดระหว่างกัน 2564'!D:D,หมายเหตุ!$B753,'ตัดระหว่างกัน 2564'!K:K)</f>
        <v>0</v>
      </c>
      <c r="E753" s="333" t="s">
        <v>1051</v>
      </c>
      <c r="F753" s="324">
        <f t="shared" si="117"/>
        <v>0</v>
      </c>
      <c r="G753" s="306"/>
      <c r="H753" s="324">
        <f t="shared" si="118"/>
        <v>0</v>
      </c>
      <c r="I753" s="307"/>
      <c r="U753" s="155" t="str">
        <f t="shared" si="116"/>
        <v xml:space="preserve">  </v>
      </c>
    </row>
    <row r="754" spans="1:21" ht="20.25" hidden="1" thickBot="1">
      <c r="A754" s="300"/>
      <c r="B754" s="352"/>
      <c r="C754" s="357"/>
      <c r="D754" s="352"/>
      <c r="E754" s="301" t="s">
        <v>1090</v>
      </c>
      <c r="F754" s="354">
        <f>SUM(F751:F753)</f>
        <v>0</v>
      </c>
      <c r="G754" s="306"/>
      <c r="H754" s="354">
        <f>SUM(H751:H753)</f>
        <v>0</v>
      </c>
      <c r="I754" s="312"/>
      <c r="U754" s="155" t="str">
        <f t="shared" si="116"/>
        <v xml:space="preserve">  </v>
      </c>
    </row>
    <row r="755" spans="1:21" hidden="1">
      <c r="E755" s="320"/>
      <c r="F755" s="320"/>
      <c r="G755" s="306"/>
      <c r="H755" s="320"/>
      <c r="I755" s="320"/>
      <c r="J755" s="320"/>
      <c r="K755" s="320"/>
      <c r="L755" s="264"/>
      <c r="M755" s="264"/>
      <c r="U755" s="155" t="str">
        <f t="shared" ref="U755:U756" si="119">IF($F$754&lt;&gt;0,"แสดง",IF($H$754&lt;&gt;0,"แสดง","  "))</f>
        <v xml:space="preserve">  </v>
      </c>
    </row>
    <row r="756" spans="1:21" hidden="1">
      <c r="U756" s="155" t="str">
        <f t="shared" si="119"/>
        <v xml:space="preserve">  </v>
      </c>
    </row>
    <row r="757" spans="1:21">
      <c r="E757" s="293" t="s">
        <v>1161</v>
      </c>
      <c r="F757" s="293"/>
      <c r="G757" s="293"/>
      <c r="H757" s="293"/>
      <c r="I757" s="299"/>
      <c r="J757" s="302"/>
      <c r="K757" s="302"/>
      <c r="L757" s="312"/>
      <c r="M757" s="312"/>
      <c r="U757" s="155" t="str">
        <f>IF($F$907&lt;&gt;0,"แสดง",IF($H$907&lt;&gt;0,"แสดง","  "))</f>
        <v>แสดง</v>
      </c>
    </row>
    <row r="758" spans="1:21">
      <c r="E758" s="301"/>
      <c r="G758" s="293"/>
      <c r="H758" s="178" t="s">
        <v>973</v>
      </c>
      <c r="I758" s="294"/>
      <c r="U758" s="155" t="str">
        <f t="shared" ref="U758:U759" si="120">IF($F$907&lt;&gt;0,"แสดง",IF($H$907&lt;&gt;0,"แสดง","  "))</f>
        <v>แสดง</v>
      </c>
    </row>
    <row r="759" spans="1:21">
      <c r="E759" s="301"/>
      <c r="F759" s="302">
        <v>2565</v>
      </c>
      <c r="G759" s="293"/>
      <c r="H759" s="302">
        <v>2564</v>
      </c>
      <c r="I759" s="302"/>
      <c r="U759" s="155" t="str">
        <f t="shared" si="120"/>
        <v>แสดง</v>
      </c>
    </row>
    <row r="760" spans="1:21" hidden="1">
      <c r="E760" s="293" t="s">
        <v>488</v>
      </c>
      <c r="F760" s="293"/>
      <c r="G760" s="293"/>
      <c r="H760" s="293"/>
      <c r="I760" s="293"/>
      <c r="U760" s="155" t="str">
        <f>IF(F780&lt;&gt;0,"แสดง",IF(H780&lt;&gt;0,"แสดง","  "))</f>
        <v xml:space="preserve">  </v>
      </c>
    </row>
    <row r="761" spans="1:21" hidden="1">
      <c r="A761" s="303" t="s">
        <v>490</v>
      </c>
      <c r="B761" s="304" t="s">
        <v>489</v>
      </c>
      <c r="C761" s="212">
        <f>SUMIF('ตัดระหว่างกัน 2565'!D:D,หมายเหตุ!$B761,'ตัดระหว่างกัน 2565'!L:L)-SUMIF('ตัดระหว่างกัน 2565'!D:D,$B761,'ตัดระหว่างกัน 2565'!K:K)</f>
        <v>0</v>
      </c>
      <c r="D761" s="213">
        <f>SUMIF('ตัดระหว่างกัน 2564'!D:D,$B761,'ตัดระหว่างกัน 2564'!L:L)-SUMIF('ตัดระหว่างกัน 2564'!D:D,หมายเหตุ!$B761,'ตัดระหว่างกัน 2564'!K:K)</f>
        <v>0</v>
      </c>
      <c r="E761" s="335" t="s">
        <v>1104</v>
      </c>
      <c r="F761" s="351">
        <f>SUM(C761:C762)</f>
        <v>0</v>
      </c>
      <c r="G761" s="293"/>
      <c r="H761" s="351">
        <f>SUM(D761:D762)</f>
        <v>0</v>
      </c>
      <c r="I761" s="305"/>
      <c r="U761" s="155" t="str">
        <f t="shared" si="116"/>
        <v xml:space="preserve">  </v>
      </c>
    </row>
    <row r="762" spans="1:21" hidden="1">
      <c r="A762" s="303" t="s">
        <v>492</v>
      </c>
      <c r="B762" s="304" t="s">
        <v>491</v>
      </c>
      <c r="C762" s="212">
        <f>SUMIF('ตัดระหว่างกัน 2565'!D:D,หมายเหตุ!$B762,'ตัดระหว่างกัน 2565'!L:L)-SUMIF('ตัดระหว่างกัน 2565'!D:D,$B762,'ตัดระหว่างกัน 2565'!K:K)</f>
        <v>0</v>
      </c>
      <c r="D762" s="213">
        <f>SUMIF('ตัดระหว่างกัน 2564'!D:D,$B762,'ตัดระหว่างกัน 2564'!L:L)-SUMIF('ตัดระหว่างกัน 2564'!D:D,หมายเหตุ!$B762,'ตัดระหว่างกัน 2564'!K:K)</f>
        <v>0</v>
      </c>
      <c r="E762" s="335"/>
      <c r="F762" s="351">
        <f>SUM(C763:C774)</f>
        <v>0</v>
      </c>
      <c r="G762" s="293"/>
      <c r="H762" s="351">
        <f>SUM(D763:D774)</f>
        <v>0</v>
      </c>
      <c r="I762" s="305"/>
      <c r="U762" s="155" t="str">
        <f t="shared" si="116"/>
        <v xml:space="preserve">  </v>
      </c>
    </row>
    <row r="763" spans="1:21" hidden="1">
      <c r="A763" s="308" t="s">
        <v>372</v>
      </c>
      <c r="B763" s="304" t="s">
        <v>494</v>
      </c>
      <c r="C763" s="212">
        <f>SUMIF('ตัดระหว่างกัน 2565'!D:D,หมายเหตุ!$B763,'ตัดระหว่างกัน 2565'!L:L)-SUMIF('ตัดระหว่างกัน 2565'!D:D,$B763,'ตัดระหว่างกัน 2565'!K:K)</f>
        <v>0</v>
      </c>
      <c r="D763" s="213">
        <f>SUMIF('ตัดระหว่างกัน 2564'!D:D,$B763,'ตัดระหว่างกัน 2564'!L:L)-SUMIF('ตัดระหว่างกัน 2564'!D:D,หมายเหตุ!$B763,'ตัดระหว่างกัน 2564'!K:K)</f>
        <v>0</v>
      </c>
      <c r="E763" s="305" t="s">
        <v>493</v>
      </c>
      <c r="F763" s="305"/>
      <c r="G763" s="293"/>
      <c r="H763" s="305"/>
      <c r="I763" s="305"/>
      <c r="U763" s="155" t="str">
        <f t="shared" si="116"/>
        <v xml:space="preserve">  </v>
      </c>
    </row>
    <row r="764" spans="1:21" hidden="1">
      <c r="A764" s="303" t="s">
        <v>374</v>
      </c>
      <c r="B764" s="304" t="s">
        <v>495</v>
      </c>
      <c r="C764" s="212">
        <f>SUMIF('ตัดระหว่างกัน 2565'!D:D,หมายเหตุ!$B764,'ตัดระหว่างกัน 2565'!L:L)-SUMIF('ตัดระหว่างกัน 2565'!D:D,$B764,'ตัดระหว่างกัน 2565'!K:K)</f>
        <v>0</v>
      </c>
      <c r="D764" s="213">
        <f>SUMIF('ตัดระหว่างกัน 2564'!D:D,$B764,'ตัดระหว่างกัน 2564'!L:L)-SUMIF('ตัดระหว่างกัน 2564'!D:D,หมายเหตุ!$B764,'ตัดระหว่างกัน 2564'!K:K)</f>
        <v>0</v>
      </c>
      <c r="E764" s="305"/>
      <c r="F764" s="305"/>
      <c r="G764" s="293"/>
      <c r="H764" s="305"/>
      <c r="I764" s="305"/>
      <c r="U764" s="155" t="str">
        <f t="shared" si="116"/>
        <v xml:space="preserve">  </v>
      </c>
    </row>
    <row r="765" spans="1:21" hidden="1">
      <c r="A765" s="303" t="s">
        <v>335</v>
      </c>
      <c r="B765" s="304" t="s">
        <v>496</v>
      </c>
      <c r="C765" s="212">
        <f>SUMIF('ตัดระหว่างกัน 2565'!D:D,หมายเหตุ!$B765,'ตัดระหว่างกัน 2565'!L:L)-SUMIF('ตัดระหว่างกัน 2565'!D:D,$B765,'ตัดระหว่างกัน 2565'!K:K)</f>
        <v>0</v>
      </c>
      <c r="D765" s="213">
        <f>SUMIF('ตัดระหว่างกัน 2564'!D:D,$B765,'ตัดระหว่างกัน 2564'!L:L)-SUMIF('ตัดระหว่างกัน 2564'!D:D,หมายเหตุ!$B765,'ตัดระหว่างกัน 2564'!K:K)</f>
        <v>0</v>
      </c>
      <c r="E765" s="305"/>
      <c r="F765" s="305"/>
      <c r="G765" s="293"/>
      <c r="H765" s="305"/>
      <c r="I765" s="305"/>
      <c r="U765" s="155" t="str">
        <f t="shared" si="116"/>
        <v xml:space="preserve">  </v>
      </c>
    </row>
    <row r="766" spans="1:21" hidden="1">
      <c r="A766" s="303" t="s">
        <v>414</v>
      </c>
      <c r="B766" s="304" t="s">
        <v>497</v>
      </c>
      <c r="C766" s="212">
        <f>SUMIF('ตัดระหว่างกัน 2565'!D:D,หมายเหตุ!$B766,'ตัดระหว่างกัน 2565'!L:L)-SUMIF('ตัดระหว่างกัน 2565'!D:D,$B766,'ตัดระหว่างกัน 2565'!K:K)</f>
        <v>0</v>
      </c>
      <c r="D766" s="213">
        <f>SUMIF('ตัดระหว่างกัน 2564'!D:D,$B766,'ตัดระหว่างกัน 2564'!L:L)-SUMIF('ตัดระหว่างกัน 2564'!D:D,หมายเหตุ!$B766,'ตัดระหว่างกัน 2564'!K:K)</f>
        <v>0</v>
      </c>
      <c r="E766" s="305"/>
      <c r="F766" s="305"/>
      <c r="G766" s="305"/>
      <c r="H766" s="305"/>
      <c r="I766" s="305"/>
      <c r="U766" s="155" t="str">
        <f t="shared" si="116"/>
        <v xml:space="preserve">  </v>
      </c>
    </row>
    <row r="767" spans="1:21" hidden="1">
      <c r="A767" s="303" t="s">
        <v>420</v>
      </c>
      <c r="B767" s="304" t="s">
        <v>500</v>
      </c>
      <c r="C767" s="212">
        <f>SUMIF('ตัดระหว่างกัน 2565'!D:D,หมายเหตุ!$B767,'ตัดระหว่างกัน 2565'!L:L)-SUMIF('ตัดระหว่างกัน 2565'!D:D,$B767,'ตัดระหว่างกัน 2565'!K:K)</f>
        <v>0</v>
      </c>
      <c r="D767" s="213">
        <f>SUMIF('ตัดระหว่างกัน 2564'!D:D,$B767,'ตัดระหว่างกัน 2564'!L:L)-SUMIF('ตัดระหว่างกัน 2564'!D:D,หมายเหตุ!$B767,'ตัดระหว่างกัน 2564'!K:K)</f>
        <v>0</v>
      </c>
      <c r="E767" s="305"/>
      <c r="F767" s="305"/>
      <c r="G767" s="305"/>
      <c r="H767" s="305"/>
      <c r="I767" s="305"/>
      <c r="U767" s="155" t="str">
        <f t="shared" si="116"/>
        <v xml:space="preserve">  </v>
      </c>
    </row>
    <row r="768" spans="1:21" hidden="1">
      <c r="A768" s="303" t="s">
        <v>424</v>
      </c>
      <c r="B768" s="304" t="s">
        <v>501</v>
      </c>
      <c r="C768" s="212">
        <f>SUMIF('ตัดระหว่างกัน 2565'!D:D,หมายเหตุ!$B768,'ตัดระหว่างกัน 2565'!L:L)-SUMIF('ตัดระหว่างกัน 2565'!D:D,$B768,'ตัดระหว่างกัน 2565'!K:K)</f>
        <v>0</v>
      </c>
      <c r="D768" s="213">
        <f>SUMIF('ตัดระหว่างกัน 2564'!D:D,$B768,'ตัดระหว่างกัน 2564'!L:L)-SUMIF('ตัดระหว่างกัน 2564'!D:D,หมายเหตุ!$B768,'ตัดระหว่างกัน 2564'!K:K)</f>
        <v>0</v>
      </c>
      <c r="E768" s="305"/>
      <c r="F768" s="305"/>
      <c r="G768" s="305"/>
      <c r="H768" s="305"/>
      <c r="I768" s="305"/>
      <c r="U768" s="155" t="str">
        <f t="shared" si="116"/>
        <v xml:space="preserve">  </v>
      </c>
    </row>
    <row r="769" spans="1:21" hidden="1">
      <c r="A769" s="303" t="s">
        <v>426</v>
      </c>
      <c r="B769" s="304" t="s">
        <v>502</v>
      </c>
      <c r="C769" s="212">
        <f>SUMIF('ตัดระหว่างกัน 2565'!D:D,หมายเหตุ!$B769,'ตัดระหว่างกัน 2565'!L:L)-SUMIF('ตัดระหว่างกัน 2565'!D:D,$B769,'ตัดระหว่างกัน 2565'!K:K)</f>
        <v>0</v>
      </c>
      <c r="D769" s="213">
        <f>SUMIF('ตัดระหว่างกัน 2564'!D:D,$B769,'ตัดระหว่างกัน 2564'!L:L)-SUMIF('ตัดระหว่างกัน 2564'!D:D,หมายเหตุ!$B769,'ตัดระหว่างกัน 2564'!K:K)</f>
        <v>0</v>
      </c>
      <c r="E769" s="305"/>
      <c r="F769" s="305"/>
      <c r="G769" s="305"/>
      <c r="H769" s="305"/>
      <c r="I769" s="305"/>
      <c r="U769" s="155" t="str">
        <f t="shared" si="116"/>
        <v xml:space="preserve">  </v>
      </c>
    </row>
    <row r="770" spans="1:21" hidden="1">
      <c r="A770" s="303" t="s">
        <v>504</v>
      </c>
      <c r="B770" s="304" t="s">
        <v>503</v>
      </c>
      <c r="C770" s="212">
        <f>SUMIF('ตัดระหว่างกัน 2565'!D:D,หมายเหตุ!$B770,'ตัดระหว่างกัน 2565'!L:L)-SUMIF('ตัดระหว่างกัน 2565'!D:D,$B770,'ตัดระหว่างกัน 2565'!K:K)</f>
        <v>0</v>
      </c>
      <c r="D770" s="213">
        <f>SUMIF('ตัดระหว่างกัน 2564'!D:D,$B770,'ตัดระหว่างกัน 2564'!L:L)-SUMIF('ตัดระหว่างกัน 2564'!D:D,หมายเหตุ!$B770,'ตัดระหว่างกัน 2564'!K:K)</f>
        <v>0</v>
      </c>
      <c r="E770" s="305"/>
      <c r="F770" s="305"/>
      <c r="G770" s="305"/>
      <c r="H770" s="305"/>
      <c r="I770" s="305"/>
      <c r="U770" s="155" t="str">
        <f t="shared" si="116"/>
        <v xml:space="preserve">  </v>
      </c>
    </row>
    <row r="771" spans="1:21" hidden="1">
      <c r="A771" s="303" t="s">
        <v>430</v>
      </c>
      <c r="B771" s="304" t="s">
        <v>505</v>
      </c>
      <c r="C771" s="212">
        <f>SUMIF('ตัดระหว่างกัน 2565'!D:D,หมายเหตุ!$B771,'ตัดระหว่างกัน 2565'!L:L)-SUMIF('ตัดระหว่างกัน 2565'!D:D,$B771,'ตัดระหว่างกัน 2565'!K:K)</f>
        <v>0</v>
      </c>
      <c r="D771" s="213">
        <f>SUMIF('ตัดระหว่างกัน 2564'!D:D,$B771,'ตัดระหว่างกัน 2564'!L:L)-SUMIF('ตัดระหว่างกัน 2564'!D:D,หมายเหตุ!$B771,'ตัดระหว่างกัน 2564'!K:K)</f>
        <v>0</v>
      </c>
      <c r="E771" s="305"/>
      <c r="F771" s="305"/>
      <c r="G771" s="305"/>
      <c r="H771" s="305"/>
      <c r="I771" s="305"/>
      <c r="U771" s="155" t="str">
        <f t="shared" si="116"/>
        <v xml:space="preserve">  </v>
      </c>
    </row>
    <row r="772" spans="1:21" hidden="1">
      <c r="A772" s="303" t="s">
        <v>432</v>
      </c>
      <c r="B772" s="304" t="s">
        <v>506</v>
      </c>
      <c r="C772" s="212">
        <f>SUMIF('ตัดระหว่างกัน 2565'!D:D,หมายเหตุ!$B772,'ตัดระหว่างกัน 2565'!L:L)-SUMIF('ตัดระหว่างกัน 2565'!D:D,$B772,'ตัดระหว่างกัน 2565'!K:K)</f>
        <v>0</v>
      </c>
      <c r="D772" s="213">
        <f>SUMIF('ตัดระหว่างกัน 2564'!D:D,$B772,'ตัดระหว่างกัน 2564'!L:L)-SUMIF('ตัดระหว่างกัน 2564'!D:D,หมายเหตุ!$B772,'ตัดระหว่างกัน 2564'!K:K)</f>
        <v>0</v>
      </c>
      <c r="E772" s="305"/>
      <c r="F772" s="305"/>
      <c r="G772" s="305"/>
      <c r="H772" s="305"/>
      <c r="I772" s="305"/>
      <c r="U772" s="155" t="str">
        <f t="shared" si="116"/>
        <v xml:space="preserve">  </v>
      </c>
    </row>
    <row r="773" spans="1:21" hidden="1">
      <c r="A773" s="303" t="s">
        <v>434</v>
      </c>
      <c r="B773" s="304" t="s">
        <v>507</v>
      </c>
      <c r="C773" s="212">
        <f>SUMIF('ตัดระหว่างกัน 2565'!D:D,หมายเหตุ!$B773,'ตัดระหว่างกัน 2565'!L:L)-SUMIF('ตัดระหว่างกัน 2565'!D:D,$B773,'ตัดระหว่างกัน 2565'!K:K)</f>
        <v>0</v>
      </c>
      <c r="D773" s="213">
        <f>SUMIF('ตัดระหว่างกัน 2564'!D:D,$B773,'ตัดระหว่างกัน 2564'!L:L)-SUMIF('ตัดระหว่างกัน 2564'!D:D,หมายเหตุ!$B773,'ตัดระหว่างกัน 2564'!K:K)</f>
        <v>0</v>
      </c>
      <c r="E773" s="305"/>
      <c r="F773" s="305"/>
      <c r="G773" s="305"/>
      <c r="H773" s="305"/>
      <c r="I773" s="305"/>
      <c r="U773" s="155" t="str">
        <f t="shared" si="116"/>
        <v xml:space="preserve">  </v>
      </c>
    </row>
    <row r="774" spans="1:21" hidden="1">
      <c r="A774" s="303" t="s">
        <v>410</v>
      </c>
      <c r="B774" s="304" t="s">
        <v>508</v>
      </c>
      <c r="C774" s="212">
        <f>SUMIF('ตัดระหว่างกัน 2565'!D:D,หมายเหตุ!$B774,'ตัดระหว่างกัน 2565'!L:L)-SUMIF('ตัดระหว่างกัน 2565'!D:D,$B774,'ตัดระหว่างกัน 2565'!K:K)</f>
        <v>0</v>
      </c>
      <c r="D774" s="213">
        <f>SUMIF('ตัดระหว่างกัน 2564'!D:D,$B774,'ตัดระหว่างกัน 2564'!L:L)-SUMIF('ตัดระหว่างกัน 2564'!D:D,หมายเหตุ!$B774,'ตัดระหว่างกัน 2564'!K:K)</f>
        <v>0</v>
      </c>
      <c r="E774" s="305"/>
      <c r="F774" s="305"/>
      <c r="G774" s="305"/>
      <c r="H774" s="305"/>
      <c r="I774" s="305"/>
      <c r="U774" s="155" t="str">
        <f t="shared" si="116"/>
        <v xml:space="preserve">  </v>
      </c>
    </row>
    <row r="775" spans="1:21" hidden="1">
      <c r="A775" s="303" t="s">
        <v>486</v>
      </c>
      <c r="B775" s="304" t="s">
        <v>509</v>
      </c>
      <c r="C775" s="212">
        <f>SUMIF('ตัดระหว่างกัน 2565'!D:D,หมายเหตุ!$B775,'ตัดระหว่างกัน 2565'!L:L)-SUMIF('ตัดระหว่างกัน 2565'!D:D,$B775,'ตัดระหว่างกัน 2565'!K:K)</f>
        <v>0</v>
      </c>
      <c r="D775" s="213">
        <f>SUMIF('ตัดระหว่างกัน 2564'!D:D,$B775,'ตัดระหว่างกัน 2564'!L:L)-SUMIF('ตัดระหว่างกัน 2564'!D:D,หมายเหตุ!$B775,'ตัดระหว่างกัน 2564'!K:K)</f>
        <v>0</v>
      </c>
      <c r="E775" s="305" t="s">
        <v>1105</v>
      </c>
      <c r="F775" s="351">
        <f>SUM(C775:C779)</f>
        <v>0</v>
      </c>
      <c r="G775" s="351"/>
      <c r="H775" s="351">
        <f>SUM(D775:D779)</f>
        <v>0</v>
      </c>
      <c r="I775" s="305"/>
      <c r="U775" s="155" t="str">
        <f t="shared" si="116"/>
        <v xml:space="preserve">  </v>
      </c>
    </row>
    <row r="776" spans="1:21" hidden="1">
      <c r="A776" s="303" t="s">
        <v>416</v>
      </c>
      <c r="B776" s="304" t="s">
        <v>498</v>
      </c>
      <c r="C776" s="212">
        <f>SUMIF('ตัดระหว่างกัน 2565'!D:D,หมายเหตุ!$B776,'ตัดระหว่างกัน 2565'!L:L)-SUMIF('ตัดระหว่างกัน 2565'!D:D,$B776,'ตัดระหว่างกัน 2565'!K:K)</f>
        <v>0</v>
      </c>
      <c r="D776" s="213">
        <f>SUMIF('ตัดระหว่างกัน 2564'!D:D,$B776,'ตัดระหว่างกัน 2564'!L:L)-SUMIF('ตัดระหว่างกัน 2564'!D:D,หมายเหตุ!$B776,'ตัดระหว่างกัน 2564'!K:K)</f>
        <v>0</v>
      </c>
      <c r="E776" s="305"/>
      <c r="F776" s="305"/>
      <c r="G776" s="305"/>
      <c r="H776" s="305"/>
      <c r="I776" s="305"/>
      <c r="U776" s="155" t="str">
        <f t="shared" si="116"/>
        <v xml:space="preserve">  </v>
      </c>
    </row>
    <row r="777" spans="1:21" hidden="1">
      <c r="A777" s="303" t="s">
        <v>1050</v>
      </c>
      <c r="B777" s="304" t="s">
        <v>1044</v>
      </c>
      <c r="C777" s="212">
        <f>SUMIF('ตัดระหว่างกัน 2565'!D:D,หมายเหตุ!$B777,'ตัดระหว่างกัน 2565'!L:L)-SUMIF('ตัดระหว่างกัน 2565'!D:D,$B777,'ตัดระหว่างกัน 2565'!K:K)</f>
        <v>0</v>
      </c>
      <c r="D777" s="213">
        <f>SUMIF('ตัดระหว่างกัน 2564'!D:D,$B777,'ตัดระหว่างกัน 2564'!L:L)-SUMIF('ตัดระหว่างกัน 2564'!D:D,หมายเหตุ!$B777,'ตัดระหว่างกัน 2564'!K:K)</f>
        <v>0</v>
      </c>
      <c r="E777" s="305"/>
      <c r="F777" s="305"/>
      <c r="G777" s="305"/>
      <c r="H777" s="305"/>
      <c r="I777" s="305"/>
      <c r="U777" s="155" t="str">
        <f t="shared" si="116"/>
        <v xml:space="preserve">  </v>
      </c>
    </row>
    <row r="778" spans="1:21" hidden="1">
      <c r="A778" s="303" t="s">
        <v>1051</v>
      </c>
      <c r="B778" s="304" t="s">
        <v>1045</v>
      </c>
      <c r="C778" s="212">
        <f>SUMIF('ตัดระหว่างกัน 2565'!D:D,หมายเหตุ!$B778,'ตัดระหว่างกัน 2565'!L:L)-SUMIF('ตัดระหว่างกัน 2565'!D:D,$B778,'ตัดระหว่างกัน 2565'!K:K)</f>
        <v>0</v>
      </c>
      <c r="D778" s="213">
        <f>SUMIF('ตัดระหว่างกัน 2564'!D:D,$B778,'ตัดระหว่างกัน 2564'!L:L)-SUMIF('ตัดระหว่างกัน 2564'!D:D,หมายเหตุ!$B778,'ตัดระหว่างกัน 2564'!K:K)</f>
        <v>0</v>
      </c>
      <c r="E778" s="305"/>
      <c r="F778" s="305"/>
      <c r="G778" s="305"/>
      <c r="H778" s="305"/>
      <c r="I778" s="305"/>
      <c r="U778" s="155" t="str">
        <f t="shared" si="116"/>
        <v xml:space="preserve">  </v>
      </c>
    </row>
    <row r="779" spans="1:21" hidden="1">
      <c r="A779" s="303" t="s">
        <v>418</v>
      </c>
      <c r="B779" s="304" t="s">
        <v>499</v>
      </c>
      <c r="C779" s="212">
        <f>SUMIF('ตัดระหว่างกัน 2565'!D:D,หมายเหตุ!$B779,'ตัดระหว่างกัน 2565'!L:L)-SUMIF('ตัดระหว่างกัน 2565'!D:D,$B779,'ตัดระหว่างกัน 2565'!K:K)</f>
        <v>0</v>
      </c>
      <c r="D779" s="213">
        <f>SUMIF('ตัดระหว่างกัน 2564'!D:D,$B779,'ตัดระหว่างกัน 2564'!L:L)-SUMIF('ตัดระหว่างกัน 2564'!D:D,หมายเหตุ!$B779,'ตัดระหว่างกัน 2564'!K:K)</f>
        <v>0</v>
      </c>
      <c r="E779" s="305"/>
      <c r="F779" s="358"/>
      <c r="G779" s="305"/>
      <c r="H779" s="358"/>
      <c r="I779" s="305"/>
      <c r="U779" s="155" t="str">
        <f t="shared" si="116"/>
        <v xml:space="preserve">  </v>
      </c>
    </row>
    <row r="780" spans="1:21" hidden="1">
      <c r="A780" s="303"/>
      <c r="B780" s="304"/>
      <c r="C780" s="212"/>
      <c r="D780" s="213"/>
      <c r="E780" s="293" t="s">
        <v>510</v>
      </c>
      <c r="F780" s="347">
        <f>SUM(F761:F779)</f>
        <v>0</v>
      </c>
      <c r="G780" s="305"/>
      <c r="H780" s="347">
        <f>SUM(H761:H779)</f>
        <v>0</v>
      </c>
      <c r="I780" s="312"/>
      <c r="U780" s="155" t="str">
        <f t="shared" si="116"/>
        <v xml:space="preserve">  </v>
      </c>
    </row>
    <row r="781" spans="1:21" hidden="1">
      <c r="A781" s="300"/>
      <c r="B781" s="300"/>
      <c r="C781" s="212"/>
      <c r="D781" s="213"/>
      <c r="E781" s="293" t="s">
        <v>511</v>
      </c>
      <c r="F781" s="293"/>
      <c r="G781" s="305"/>
      <c r="H781" s="293"/>
      <c r="I781" s="293"/>
      <c r="U781" s="155" t="str">
        <f>IF(F804&lt;&gt;0,"แสดง",IF(H804&lt;&gt;0,"แสดง","  "))</f>
        <v xml:space="preserve">  </v>
      </c>
    </row>
    <row r="782" spans="1:21" hidden="1">
      <c r="A782" s="359" t="s">
        <v>513</v>
      </c>
      <c r="B782" s="304" t="s">
        <v>512</v>
      </c>
      <c r="C782" s="212">
        <f>SUMIF('ตัดระหว่างกัน 2565'!D:D,หมายเหตุ!$B782,'ตัดระหว่างกัน 2565'!L:L)-SUMIF('ตัดระหว่างกัน 2565'!D:D,$B782,'ตัดระหว่างกัน 2565'!K:K)</f>
        <v>0</v>
      </c>
      <c r="D782" s="213">
        <f>SUMIF('ตัดระหว่างกัน 2564'!D:D,$B782,'ตัดระหว่างกัน 2564'!L:L)-SUMIF('ตัดระหว่างกัน 2564'!D:D,หมายเหตุ!$B782,'ตัดระหว่างกัน 2564'!K:K)</f>
        <v>0</v>
      </c>
      <c r="E782" s="335" t="s">
        <v>1104</v>
      </c>
      <c r="F782" s="351">
        <f>SUM(C782:C786)</f>
        <v>0</v>
      </c>
      <c r="G782" s="305"/>
      <c r="H782" s="351">
        <f>SUM(D782:D786)</f>
        <v>0</v>
      </c>
      <c r="I782" s="305"/>
      <c r="U782" s="155" t="str">
        <f t="shared" si="116"/>
        <v xml:space="preserve">  </v>
      </c>
    </row>
    <row r="783" spans="1:21" hidden="1">
      <c r="A783" s="359" t="s">
        <v>515</v>
      </c>
      <c r="B783" s="304" t="s">
        <v>514</v>
      </c>
      <c r="C783" s="212">
        <f>SUMIF('ตัดระหว่างกัน 2565'!D:D,หมายเหตุ!$B783,'ตัดระหว่างกัน 2565'!L:L)-SUMIF('ตัดระหว่างกัน 2565'!D:D,$B783,'ตัดระหว่างกัน 2565'!K:K)</f>
        <v>0</v>
      </c>
      <c r="D783" s="213">
        <f>SUMIF('ตัดระหว่างกัน 2564'!D:D,$B783,'ตัดระหว่างกัน 2564'!L:L)-SUMIF('ตัดระหว่างกัน 2564'!D:D,หมายเหตุ!$B783,'ตัดระหว่างกัน 2564'!K:K)</f>
        <v>0</v>
      </c>
      <c r="E783" s="335"/>
      <c r="F783" s="305"/>
      <c r="G783" s="305"/>
      <c r="H783" s="305"/>
      <c r="I783" s="305"/>
      <c r="U783" s="155" t="str">
        <f t="shared" si="116"/>
        <v xml:space="preserve">  </v>
      </c>
    </row>
    <row r="784" spans="1:21" hidden="1">
      <c r="A784" s="359" t="s">
        <v>517</v>
      </c>
      <c r="B784" s="304" t="s">
        <v>516</v>
      </c>
      <c r="C784" s="212">
        <f>SUMIF('ตัดระหว่างกัน 2565'!D:D,หมายเหตุ!$B784,'ตัดระหว่างกัน 2565'!L:L)-SUMIF('ตัดระหว่างกัน 2565'!D:D,$B784,'ตัดระหว่างกัน 2565'!K:K)</f>
        <v>0</v>
      </c>
      <c r="D784" s="213">
        <f>SUMIF('ตัดระหว่างกัน 2564'!D:D,$B784,'ตัดระหว่างกัน 2564'!L:L)-SUMIF('ตัดระหว่างกัน 2564'!D:D,หมายเหตุ!$B784,'ตัดระหว่างกัน 2564'!K:K)</f>
        <v>0</v>
      </c>
      <c r="E784" s="335"/>
      <c r="F784" s="305"/>
      <c r="G784" s="305"/>
      <c r="H784" s="305"/>
      <c r="I784" s="305"/>
      <c r="U784" s="155" t="str">
        <f t="shared" si="116"/>
        <v xml:space="preserve">  </v>
      </c>
    </row>
    <row r="785" spans="1:21" hidden="1">
      <c r="A785" s="359" t="s">
        <v>519</v>
      </c>
      <c r="B785" s="304" t="s">
        <v>518</v>
      </c>
      <c r="C785" s="212">
        <f>SUMIF('ตัดระหว่างกัน 2565'!D:D,หมายเหตุ!$B785,'ตัดระหว่างกัน 2565'!L:L)-SUMIF('ตัดระหว่างกัน 2565'!D:D,$B785,'ตัดระหว่างกัน 2565'!K:K)</f>
        <v>0</v>
      </c>
      <c r="D785" s="213">
        <f>SUMIF('ตัดระหว่างกัน 2564'!D:D,$B785,'ตัดระหว่างกัน 2564'!L:L)-SUMIF('ตัดระหว่างกัน 2564'!D:D,หมายเหตุ!$B785,'ตัดระหว่างกัน 2564'!K:K)</f>
        <v>0</v>
      </c>
      <c r="E785" s="335"/>
      <c r="F785" s="305"/>
      <c r="G785" s="305"/>
      <c r="H785" s="305"/>
      <c r="I785" s="305"/>
      <c r="U785" s="155" t="str">
        <f t="shared" si="116"/>
        <v xml:space="preserve">  </v>
      </c>
    </row>
    <row r="786" spans="1:21" hidden="1">
      <c r="A786" s="359" t="s">
        <v>521</v>
      </c>
      <c r="B786" s="304" t="s">
        <v>520</v>
      </c>
      <c r="C786" s="212">
        <f>SUMIF('ตัดระหว่างกัน 2565'!D:D,หมายเหตุ!$B786,'ตัดระหว่างกัน 2565'!L:L)-SUMIF('ตัดระหว่างกัน 2565'!D:D,$B786,'ตัดระหว่างกัน 2565'!K:K)</f>
        <v>0</v>
      </c>
      <c r="D786" s="213">
        <f>SUMIF('ตัดระหว่างกัน 2564'!D:D,$B786,'ตัดระหว่างกัน 2564'!L:L)-SUMIF('ตัดระหว่างกัน 2564'!D:D,หมายเหตุ!$B786,'ตัดระหว่างกัน 2564'!K:K)</f>
        <v>0</v>
      </c>
      <c r="E786" s="335"/>
      <c r="F786" s="305"/>
      <c r="G786" s="305"/>
      <c r="H786" s="305"/>
      <c r="I786" s="305"/>
      <c r="U786" s="155" t="str">
        <f t="shared" si="116"/>
        <v xml:space="preserve">  </v>
      </c>
    </row>
    <row r="787" spans="1:21" hidden="1">
      <c r="A787" s="308" t="s">
        <v>372</v>
      </c>
      <c r="B787" s="309" t="s">
        <v>522</v>
      </c>
      <c r="C787" s="212">
        <f>SUMIF('ตัดระหว่างกัน 2565'!D:D,หมายเหตุ!$B787,'ตัดระหว่างกัน 2565'!L:L)-SUMIF('ตัดระหว่างกัน 2565'!D:D,$B787,'ตัดระหว่างกัน 2565'!K:K)</f>
        <v>0</v>
      </c>
      <c r="D787" s="213">
        <f>SUMIF('ตัดระหว่างกัน 2564'!D:D,$B787,'ตัดระหว่างกัน 2564'!L:L)-SUMIF('ตัดระหว่างกัน 2564'!D:D,หมายเหตุ!$B787,'ตัดระหว่างกัน 2564'!K:K)</f>
        <v>0</v>
      </c>
      <c r="E787" s="305" t="s">
        <v>493</v>
      </c>
      <c r="F787" s="351">
        <f>SUM(C787:C798)</f>
        <v>0</v>
      </c>
      <c r="G787" s="305"/>
      <c r="H787" s="351">
        <f>SUM(D787:D798)</f>
        <v>0</v>
      </c>
      <c r="I787" s="305"/>
      <c r="U787" s="155" t="str">
        <f t="shared" si="116"/>
        <v xml:space="preserve">  </v>
      </c>
    </row>
    <row r="788" spans="1:21" hidden="1">
      <c r="A788" s="308" t="s">
        <v>374</v>
      </c>
      <c r="B788" s="309" t="s">
        <v>523</v>
      </c>
      <c r="C788" s="212">
        <f>SUMIF('ตัดระหว่างกัน 2565'!D:D,หมายเหตุ!$B788,'ตัดระหว่างกัน 2565'!L:L)-SUMIF('ตัดระหว่างกัน 2565'!D:D,$B788,'ตัดระหว่างกัน 2565'!K:K)</f>
        <v>0</v>
      </c>
      <c r="D788" s="213">
        <f>SUMIF('ตัดระหว่างกัน 2564'!D:D,$B788,'ตัดระหว่างกัน 2564'!L:L)-SUMIF('ตัดระหว่างกัน 2564'!D:D,หมายเหตุ!$B788,'ตัดระหว่างกัน 2564'!K:K)</f>
        <v>0</v>
      </c>
      <c r="E788" s="305"/>
      <c r="F788" s="305"/>
      <c r="G788" s="305"/>
      <c r="H788" s="305"/>
      <c r="I788" s="305"/>
      <c r="U788" s="155" t="str">
        <f t="shared" si="116"/>
        <v xml:space="preserve">  </v>
      </c>
    </row>
    <row r="789" spans="1:21" hidden="1">
      <c r="A789" s="308" t="s">
        <v>335</v>
      </c>
      <c r="B789" s="309" t="s">
        <v>524</v>
      </c>
      <c r="C789" s="212">
        <f>SUMIF('ตัดระหว่างกัน 2565'!D:D,หมายเหตุ!$B789,'ตัดระหว่างกัน 2565'!L:L)-SUMIF('ตัดระหว่างกัน 2565'!D:D,$B789,'ตัดระหว่างกัน 2565'!K:K)</f>
        <v>0</v>
      </c>
      <c r="D789" s="213">
        <f>SUMIF('ตัดระหว่างกัน 2564'!D:D,$B789,'ตัดระหว่างกัน 2564'!L:L)-SUMIF('ตัดระหว่างกัน 2564'!D:D,หมายเหตุ!$B789,'ตัดระหว่างกัน 2564'!K:K)</f>
        <v>0</v>
      </c>
      <c r="E789" s="305"/>
      <c r="F789" s="305"/>
      <c r="G789" s="305"/>
      <c r="H789" s="305"/>
      <c r="I789" s="305"/>
      <c r="U789" s="155" t="str">
        <f t="shared" si="116"/>
        <v xml:space="preserve">  </v>
      </c>
    </row>
    <row r="790" spans="1:21" hidden="1">
      <c r="A790" s="308" t="s">
        <v>414</v>
      </c>
      <c r="B790" s="309" t="s">
        <v>525</v>
      </c>
      <c r="C790" s="212">
        <f>SUMIF('ตัดระหว่างกัน 2565'!D:D,หมายเหตุ!$B790,'ตัดระหว่างกัน 2565'!L:L)-SUMIF('ตัดระหว่างกัน 2565'!D:D,$B790,'ตัดระหว่างกัน 2565'!K:K)</f>
        <v>0</v>
      </c>
      <c r="D790" s="213">
        <f>SUMIF('ตัดระหว่างกัน 2564'!D:D,$B790,'ตัดระหว่างกัน 2564'!L:L)-SUMIF('ตัดระหว่างกัน 2564'!D:D,หมายเหตุ!$B790,'ตัดระหว่างกัน 2564'!K:K)</f>
        <v>0</v>
      </c>
      <c r="E790" s="305"/>
      <c r="F790" s="305"/>
      <c r="G790" s="305"/>
      <c r="H790" s="305"/>
      <c r="I790" s="305"/>
      <c r="U790" s="155" t="str">
        <f t="shared" si="116"/>
        <v xml:space="preserve">  </v>
      </c>
    </row>
    <row r="791" spans="1:21" hidden="1">
      <c r="A791" s="308" t="s">
        <v>420</v>
      </c>
      <c r="B791" s="309" t="s">
        <v>528</v>
      </c>
      <c r="C791" s="212">
        <f>SUMIF('ตัดระหว่างกัน 2565'!D:D,หมายเหตุ!$B791,'ตัดระหว่างกัน 2565'!L:L)-SUMIF('ตัดระหว่างกัน 2565'!D:D,$B791,'ตัดระหว่างกัน 2565'!K:K)</f>
        <v>0</v>
      </c>
      <c r="D791" s="213">
        <f>SUMIF('ตัดระหว่างกัน 2564'!D:D,$B791,'ตัดระหว่างกัน 2564'!L:L)-SUMIF('ตัดระหว่างกัน 2564'!D:D,หมายเหตุ!$B791,'ตัดระหว่างกัน 2564'!K:K)</f>
        <v>0</v>
      </c>
      <c r="E791" s="305"/>
      <c r="F791" s="305"/>
      <c r="G791" s="305"/>
      <c r="H791" s="305"/>
      <c r="I791" s="305"/>
      <c r="U791" s="155" t="str">
        <f t="shared" si="116"/>
        <v xml:space="preserve">  </v>
      </c>
    </row>
    <row r="792" spans="1:21" hidden="1">
      <c r="A792" s="308" t="s">
        <v>424</v>
      </c>
      <c r="B792" s="309" t="s">
        <v>529</v>
      </c>
      <c r="C792" s="212">
        <f>SUMIF('ตัดระหว่างกัน 2565'!D:D,หมายเหตุ!$B792,'ตัดระหว่างกัน 2565'!L:L)-SUMIF('ตัดระหว่างกัน 2565'!D:D,$B792,'ตัดระหว่างกัน 2565'!K:K)</f>
        <v>0</v>
      </c>
      <c r="D792" s="213">
        <f>SUMIF('ตัดระหว่างกัน 2564'!D:D,$B792,'ตัดระหว่างกัน 2564'!L:L)-SUMIF('ตัดระหว่างกัน 2564'!D:D,หมายเหตุ!$B792,'ตัดระหว่างกัน 2564'!K:K)</f>
        <v>0</v>
      </c>
      <c r="E792" s="305"/>
      <c r="F792" s="305"/>
      <c r="G792" s="305"/>
      <c r="H792" s="305"/>
      <c r="I792" s="305"/>
      <c r="U792" s="155" t="str">
        <f t="shared" si="116"/>
        <v xml:space="preserve">  </v>
      </c>
    </row>
    <row r="793" spans="1:21" hidden="1">
      <c r="A793" s="303" t="s">
        <v>426</v>
      </c>
      <c r="B793" s="309" t="s">
        <v>530</v>
      </c>
      <c r="C793" s="212">
        <f>SUMIF('ตัดระหว่างกัน 2565'!D:D,หมายเหตุ!$B793,'ตัดระหว่างกัน 2565'!L:L)-SUMIF('ตัดระหว่างกัน 2565'!D:D,$B793,'ตัดระหว่างกัน 2565'!K:K)</f>
        <v>0</v>
      </c>
      <c r="D793" s="213">
        <f>SUMIF('ตัดระหว่างกัน 2564'!D:D,$B793,'ตัดระหว่างกัน 2564'!L:L)-SUMIF('ตัดระหว่างกัน 2564'!D:D,หมายเหตุ!$B793,'ตัดระหว่างกัน 2564'!K:K)</f>
        <v>0</v>
      </c>
      <c r="E793" s="305"/>
      <c r="F793" s="305"/>
      <c r="G793" s="305"/>
      <c r="H793" s="305"/>
      <c r="I793" s="305"/>
      <c r="U793" s="155" t="str">
        <f t="shared" si="116"/>
        <v xml:space="preserve">  </v>
      </c>
    </row>
    <row r="794" spans="1:21" hidden="1">
      <c r="A794" s="308" t="s">
        <v>504</v>
      </c>
      <c r="B794" s="309" t="s">
        <v>531</v>
      </c>
      <c r="C794" s="212">
        <f>SUMIF('ตัดระหว่างกัน 2565'!D:D,หมายเหตุ!$B794,'ตัดระหว่างกัน 2565'!L:L)-SUMIF('ตัดระหว่างกัน 2565'!D:D,$B794,'ตัดระหว่างกัน 2565'!K:K)</f>
        <v>0</v>
      </c>
      <c r="D794" s="213">
        <f>SUMIF('ตัดระหว่างกัน 2564'!D:D,$B794,'ตัดระหว่างกัน 2564'!L:L)-SUMIF('ตัดระหว่างกัน 2564'!D:D,หมายเหตุ!$B794,'ตัดระหว่างกัน 2564'!K:K)</f>
        <v>0</v>
      </c>
      <c r="E794" s="305"/>
      <c r="F794" s="305"/>
      <c r="G794" s="305"/>
      <c r="H794" s="305"/>
      <c r="I794" s="305"/>
      <c r="U794" s="155" t="str">
        <f t="shared" si="116"/>
        <v xml:space="preserve">  </v>
      </c>
    </row>
    <row r="795" spans="1:21" hidden="1">
      <c r="A795" s="308" t="s">
        <v>430</v>
      </c>
      <c r="B795" s="309" t="s">
        <v>532</v>
      </c>
      <c r="C795" s="212">
        <f>SUMIF('ตัดระหว่างกัน 2565'!D:D,หมายเหตุ!$B795,'ตัดระหว่างกัน 2565'!L:L)-SUMIF('ตัดระหว่างกัน 2565'!D:D,$B795,'ตัดระหว่างกัน 2565'!K:K)</f>
        <v>0</v>
      </c>
      <c r="D795" s="213">
        <f>SUMIF('ตัดระหว่างกัน 2564'!D:D,$B795,'ตัดระหว่างกัน 2564'!L:L)-SUMIF('ตัดระหว่างกัน 2564'!D:D,หมายเหตุ!$B795,'ตัดระหว่างกัน 2564'!K:K)</f>
        <v>0</v>
      </c>
      <c r="E795" s="305"/>
      <c r="F795" s="305"/>
      <c r="G795" s="305"/>
      <c r="H795" s="305"/>
      <c r="I795" s="305"/>
      <c r="U795" s="155" t="str">
        <f t="shared" si="116"/>
        <v xml:space="preserve">  </v>
      </c>
    </row>
    <row r="796" spans="1:21" hidden="1">
      <c r="A796" s="308" t="s">
        <v>432</v>
      </c>
      <c r="B796" s="309" t="s">
        <v>533</v>
      </c>
      <c r="C796" s="212">
        <f>SUMIF('ตัดระหว่างกัน 2565'!D:D,หมายเหตุ!$B796,'ตัดระหว่างกัน 2565'!L:L)-SUMIF('ตัดระหว่างกัน 2565'!D:D,$B796,'ตัดระหว่างกัน 2565'!K:K)</f>
        <v>0</v>
      </c>
      <c r="D796" s="213">
        <f>SUMIF('ตัดระหว่างกัน 2564'!D:D,$B796,'ตัดระหว่างกัน 2564'!L:L)-SUMIF('ตัดระหว่างกัน 2564'!D:D,หมายเหตุ!$B796,'ตัดระหว่างกัน 2564'!K:K)</f>
        <v>0</v>
      </c>
      <c r="E796" s="305"/>
      <c r="F796" s="305"/>
      <c r="G796" s="305"/>
      <c r="H796" s="305"/>
      <c r="I796" s="305"/>
      <c r="U796" s="155" t="str">
        <f t="shared" si="116"/>
        <v xml:space="preserve">  </v>
      </c>
    </row>
    <row r="797" spans="1:21" hidden="1">
      <c r="A797" s="308" t="s">
        <v>434</v>
      </c>
      <c r="B797" s="309" t="s">
        <v>534</v>
      </c>
      <c r="C797" s="212">
        <f>SUMIF('ตัดระหว่างกัน 2565'!D:D,หมายเหตุ!$B797,'ตัดระหว่างกัน 2565'!L:L)-SUMIF('ตัดระหว่างกัน 2565'!D:D,$B797,'ตัดระหว่างกัน 2565'!K:K)</f>
        <v>0</v>
      </c>
      <c r="D797" s="213">
        <f>SUMIF('ตัดระหว่างกัน 2564'!D:D,$B797,'ตัดระหว่างกัน 2564'!L:L)-SUMIF('ตัดระหว่างกัน 2564'!D:D,หมายเหตุ!$B797,'ตัดระหว่างกัน 2564'!K:K)</f>
        <v>0</v>
      </c>
      <c r="E797" s="305"/>
      <c r="F797" s="305"/>
      <c r="G797" s="305"/>
      <c r="H797" s="305"/>
      <c r="I797" s="305"/>
      <c r="U797" s="155" t="str">
        <f t="shared" si="116"/>
        <v xml:space="preserve">  </v>
      </c>
    </row>
    <row r="798" spans="1:21" hidden="1">
      <c r="A798" s="308" t="s">
        <v>410</v>
      </c>
      <c r="B798" s="309" t="s">
        <v>535</v>
      </c>
      <c r="C798" s="212">
        <f>SUMIF('ตัดระหว่างกัน 2565'!D:D,หมายเหตุ!$B798,'ตัดระหว่างกัน 2565'!L:L)-SUMIF('ตัดระหว่างกัน 2565'!D:D,$B798,'ตัดระหว่างกัน 2565'!K:K)</f>
        <v>0</v>
      </c>
      <c r="D798" s="213">
        <f>SUMIF('ตัดระหว่างกัน 2564'!D:D,$B798,'ตัดระหว่างกัน 2564'!L:L)-SUMIF('ตัดระหว่างกัน 2564'!D:D,หมายเหตุ!$B798,'ตัดระหว่างกัน 2564'!K:K)</f>
        <v>0</v>
      </c>
      <c r="E798" s="305"/>
      <c r="F798" s="305"/>
      <c r="G798" s="305"/>
      <c r="H798" s="305"/>
      <c r="I798" s="305"/>
      <c r="U798" s="155" t="str">
        <f t="shared" si="116"/>
        <v xml:space="preserve">  </v>
      </c>
    </row>
    <row r="799" spans="1:21" hidden="1">
      <c r="A799" s="303" t="s">
        <v>486</v>
      </c>
      <c r="B799" s="304" t="s">
        <v>536</v>
      </c>
      <c r="C799" s="212">
        <f>SUMIF('ตัดระหว่างกัน 2565'!D:D,หมายเหตุ!$B799,'ตัดระหว่างกัน 2565'!L:L)-SUMIF('ตัดระหว่างกัน 2565'!D:D,$B799,'ตัดระหว่างกัน 2565'!K:K)</f>
        <v>0</v>
      </c>
      <c r="D799" s="213">
        <f>SUMIF('ตัดระหว่างกัน 2564'!D:D,$B799,'ตัดระหว่างกัน 2564'!L:L)-SUMIF('ตัดระหว่างกัน 2564'!D:D,หมายเหตุ!$B799,'ตัดระหว่างกัน 2564'!K:K)</f>
        <v>0</v>
      </c>
      <c r="E799" s="305" t="s">
        <v>1102</v>
      </c>
      <c r="F799" s="351">
        <f>SUM(C799:C803)</f>
        <v>0</v>
      </c>
      <c r="G799" s="305"/>
      <c r="H799" s="351">
        <f>SUM(D799:D803)</f>
        <v>0</v>
      </c>
      <c r="I799" s="305"/>
      <c r="U799" s="155" t="str">
        <f t="shared" si="116"/>
        <v xml:space="preserve">  </v>
      </c>
    </row>
    <row r="800" spans="1:21" hidden="1">
      <c r="A800" s="308" t="s">
        <v>416</v>
      </c>
      <c r="B800" s="309" t="s">
        <v>526</v>
      </c>
      <c r="C800" s="212">
        <f>SUMIF('ตัดระหว่างกัน 2565'!D:D,หมายเหตุ!$B800,'ตัดระหว่างกัน 2565'!L:L)-SUMIF('ตัดระหว่างกัน 2565'!D:D,$B800,'ตัดระหว่างกัน 2565'!K:K)</f>
        <v>0</v>
      </c>
      <c r="D800" s="213">
        <f>SUMIF('ตัดระหว่างกัน 2564'!D:D,$B800,'ตัดระหว่างกัน 2564'!L:L)-SUMIF('ตัดระหว่างกัน 2564'!D:D,หมายเหตุ!$B800,'ตัดระหว่างกัน 2564'!K:K)</f>
        <v>0</v>
      </c>
      <c r="E800" s="305"/>
      <c r="F800" s="305"/>
      <c r="G800" s="305"/>
      <c r="H800" s="305"/>
      <c r="I800" s="305"/>
      <c r="U800" s="155" t="str">
        <f t="shared" si="116"/>
        <v xml:space="preserve">  </v>
      </c>
    </row>
    <row r="801" spans="1:21" hidden="1">
      <c r="A801" s="303" t="s">
        <v>1050</v>
      </c>
      <c r="B801" s="309" t="s">
        <v>1046</v>
      </c>
      <c r="C801" s="212">
        <f>SUMIF('ตัดระหว่างกัน 2565'!D:D,หมายเหตุ!$B801,'ตัดระหว่างกัน 2565'!L:L)-SUMIF('ตัดระหว่างกัน 2565'!D:D,$B801,'ตัดระหว่างกัน 2565'!K:K)</f>
        <v>0</v>
      </c>
      <c r="D801" s="213">
        <f>SUMIF('ตัดระหว่างกัน 2564'!D:D,$B801,'ตัดระหว่างกัน 2564'!L:L)-SUMIF('ตัดระหว่างกัน 2564'!D:D,หมายเหตุ!$B801,'ตัดระหว่างกัน 2564'!K:K)</f>
        <v>0</v>
      </c>
      <c r="E801" s="305"/>
      <c r="F801" s="305"/>
      <c r="G801" s="305"/>
      <c r="H801" s="305"/>
      <c r="I801" s="305"/>
      <c r="U801" s="155" t="str">
        <f t="shared" si="116"/>
        <v xml:space="preserve">  </v>
      </c>
    </row>
    <row r="802" spans="1:21" hidden="1">
      <c r="A802" s="303" t="s">
        <v>1051</v>
      </c>
      <c r="B802" s="309" t="s">
        <v>1047</v>
      </c>
      <c r="C802" s="212">
        <f>SUMIF('ตัดระหว่างกัน 2565'!D:D,หมายเหตุ!$B802,'ตัดระหว่างกัน 2565'!L:L)-SUMIF('ตัดระหว่างกัน 2565'!D:D,$B802,'ตัดระหว่างกัน 2565'!K:K)</f>
        <v>0</v>
      </c>
      <c r="D802" s="213">
        <f>SUMIF('ตัดระหว่างกัน 2564'!D:D,$B802,'ตัดระหว่างกัน 2564'!L:L)-SUMIF('ตัดระหว่างกัน 2564'!D:D,หมายเหตุ!$B802,'ตัดระหว่างกัน 2564'!K:K)</f>
        <v>0</v>
      </c>
      <c r="E802" s="305"/>
      <c r="F802" s="305"/>
      <c r="G802" s="305"/>
      <c r="H802" s="305"/>
      <c r="I802" s="305"/>
      <c r="U802" s="155" t="str">
        <f t="shared" si="116"/>
        <v xml:space="preserve">  </v>
      </c>
    </row>
    <row r="803" spans="1:21" hidden="1">
      <c r="A803" s="308" t="s">
        <v>418</v>
      </c>
      <c r="B803" s="309" t="s">
        <v>527</v>
      </c>
      <c r="C803" s="212">
        <f>SUMIF('ตัดระหว่างกัน 2565'!D:D,หมายเหตุ!$B803,'ตัดระหว่างกัน 2565'!L:L)-SUMIF('ตัดระหว่างกัน 2565'!D:D,$B803,'ตัดระหว่างกัน 2565'!K:K)</f>
        <v>0</v>
      </c>
      <c r="D803" s="213">
        <f>SUMIF('ตัดระหว่างกัน 2564'!D:D,$B803,'ตัดระหว่างกัน 2564'!L:L)-SUMIF('ตัดระหว่างกัน 2564'!D:D,หมายเหตุ!$B803,'ตัดระหว่างกัน 2564'!K:K)</f>
        <v>0</v>
      </c>
      <c r="E803" s="305"/>
      <c r="F803" s="358"/>
      <c r="G803" s="305"/>
      <c r="H803" s="358"/>
      <c r="I803" s="305"/>
      <c r="U803" s="155" t="str">
        <f t="shared" si="116"/>
        <v xml:space="preserve">  </v>
      </c>
    </row>
    <row r="804" spans="1:21" hidden="1">
      <c r="A804" s="300"/>
      <c r="B804" s="296"/>
      <c r="C804" s="212"/>
      <c r="D804" s="213"/>
      <c r="E804" s="293" t="s">
        <v>537</v>
      </c>
      <c r="F804" s="347">
        <f>SUM(F782:F803)</f>
        <v>0</v>
      </c>
      <c r="G804" s="305"/>
      <c r="H804" s="347">
        <f>SUM(H782:H803)</f>
        <v>0</v>
      </c>
      <c r="I804" s="312"/>
      <c r="U804" s="155" t="str">
        <f t="shared" si="116"/>
        <v xml:space="preserve">  </v>
      </c>
    </row>
    <row r="805" spans="1:21" hidden="1">
      <c r="A805" s="300"/>
      <c r="B805" s="352"/>
      <c r="C805" s="212"/>
      <c r="D805" s="213"/>
      <c r="E805" s="293" t="s">
        <v>538</v>
      </c>
      <c r="F805" s="293"/>
      <c r="G805" s="305"/>
      <c r="H805" s="293"/>
      <c r="I805" s="293"/>
      <c r="U805" s="155" t="str">
        <f>IF(F826&lt;&gt;0,"แสดง",IF(H826&lt;&gt;0,"แสดง","  "))</f>
        <v xml:space="preserve">  </v>
      </c>
    </row>
    <row r="806" spans="1:21" hidden="1">
      <c r="A806" s="308" t="s">
        <v>540</v>
      </c>
      <c r="B806" s="348" t="s">
        <v>539</v>
      </c>
      <c r="C806" s="212">
        <f>SUMIF('ตัดระหว่างกัน 2565'!D:D,หมายเหตุ!$B806,'ตัดระหว่างกัน 2565'!L:L)-SUMIF('ตัดระหว่างกัน 2565'!D:D,$B806,'ตัดระหว่างกัน 2565'!K:K)</f>
        <v>0</v>
      </c>
      <c r="D806" s="213">
        <f>SUMIF('ตัดระหว่างกัน 2564'!D:D,$B806,'ตัดระหว่างกัน 2564'!L:L)-SUMIF('ตัดระหว่างกัน 2564'!D:D,หมายเหตุ!$B806,'ตัดระหว่างกัน 2564'!K:K)</f>
        <v>0</v>
      </c>
      <c r="E806" s="335" t="s">
        <v>1104</v>
      </c>
      <c r="F806" s="351">
        <f>SUM(C806:C808)</f>
        <v>0</v>
      </c>
      <c r="G806" s="305"/>
      <c r="H806" s="351">
        <f>SUM(D806:D808)</f>
        <v>0</v>
      </c>
      <c r="I806" s="305"/>
      <c r="U806" s="155" t="str">
        <f t="shared" si="116"/>
        <v xml:space="preserve">  </v>
      </c>
    </row>
    <row r="807" spans="1:21" hidden="1">
      <c r="A807" s="308" t="s">
        <v>542</v>
      </c>
      <c r="B807" s="348" t="s">
        <v>541</v>
      </c>
      <c r="C807" s="212">
        <f>SUMIF('ตัดระหว่างกัน 2565'!D:D,หมายเหตุ!$B807,'ตัดระหว่างกัน 2565'!L:L)-SUMIF('ตัดระหว่างกัน 2565'!D:D,$B807,'ตัดระหว่างกัน 2565'!K:K)</f>
        <v>0</v>
      </c>
      <c r="D807" s="213">
        <f>SUMIF('ตัดระหว่างกัน 2564'!D:D,$B807,'ตัดระหว่างกัน 2564'!L:L)-SUMIF('ตัดระหว่างกัน 2564'!D:D,หมายเหตุ!$B807,'ตัดระหว่างกัน 2564'!K:K)</f>
        <v>0</v>
      </c>
      <c r="E807" s="335"/>
      <c r="F807" s="305"/>
      <c r="G807" s="305"/>
      <c r="H807" s="305"/>
      <c r="I807" s="305"/>
      <c r="U807" s="155" t="str">
        <f t="shared" si="116"/>
        <v xml:space="preserve">  </v>
      </c>
    </row>
    <row r="808" spans="1:21" hidden="1">
      <c r="A808" s="308" t="s">
        <v>544</v>
      </c>
      <c r="B808" s="348" t="s">
        <v>543</v>
      </c>
      <c r="C808" s="212">
        <f>SUMIF('ตัดระหว่างกัน 2565'!D:D,หมายเหตุ!$B808,'ตัดระหว่างกัน 2565'!L:L)-SUMIF('ตัดระหว่างกัน 2565'!D:D,$B808,'ตัดระหว่างกัน 2565'!K:K)</f>
        <v>0</v>
      </c>
      <c r="D808" s="213">
        <f>SUMIF('ตัดระหว่างกัน 2564'!D:D,$B808,'ตัดระหว่างกัน 2564'!L:L)-SUMIF('ตัดระหว่างกัน 2564'!D:D,หมายเหตุ!$B808,'ตัดระหว่างกัน 2564'!K:K)</f>
        <v>0</v>
      </c>
      <c r="E808" s="335"/>
      <c r="F808" s="305"/>
      <c r="G808" s="305"/>
      <c r="H808" s="305"/>
      <c r="I808" s="305"/>
      <c r="U808" s="155" t="str">
        <f t="shared" si="116"/>
        <v xml:space="preserve">  </v>
      </c>
    </row>
    <row r="809" spans="1:21" hidden="1">
      <c r="A809" s="308" t="s">
        <v>372</v>
      </c>
      <c r="B809" s="309" t="s">
        <v>545</v>
      </c>
      <c r="C809" s="212">
        <f>SUMIF('ตัดระหว่างกัน 2565'!D:D,หมายเหตุ!$B809,'ตัดระหว่างกัน 2565'!L:L)-SUMIF('ตัดระหว่างกัน 2565'!D:D,$B809,'ตัดระหว่างกัน 2565'!K:K)</f>
        <v>0</v>
      </c>
      <c r="D809" s="213">
        <f>SUMIF('ตัดระหว่างกัน 2564'!D:D,$B809,'ตัดระหว่างกัน 2564'!L:L)-SUMIF('ตัดระหว่างกัน 2564'!D:D,หมายเหตุ!$B809,'ตัดระหว่างกัน 2564'!K:K)</f>
        <v>0</v>
      </c>
      <c r="E809" s="305" t="s">
        <v>493</v>
      </c>
      <c r="F809" s="351">
        <f>SUM(C809:C820)</f>
        <v>0</v>
      </c>
      <c r="G809" s="305"/>
      <c r="H809" s="351">
        <f>SUM(D809:D820)</f>
        <v>0</v>
      </c>
      <c r="I809" s="305"/>
      <c r="U809" s="155" t="str">
        <f t="shared" si="116"/>
        <v xml:space="preserve">  </v>
      </c>
    </row>
    <row r="810" spans="1:21" hidden="1">
      <c r="A810" s="308" t="s">
        <v>374</v>
      </c>
      <c r="B810" s="309" t="s">
        <v>546</v>
      </c>
      <c r="C810" s="212">
        <f>SUMIF('ตัดระหว่างกัน 2565'!D:D,หมายเหตุ!$B810,'ตัดระหว่างกัน 2565'!L:L)-SUMIF('ตัดระหว่างกัน 2565'!D:D,$B810,'ตัดระหว่างกัน 2565'!K:K)</f>
        <v>0</v>
      </c>
      <c r="D810" s="213">
        <f>SUMIF('ตัดระหว่างกัน 2564'!D:D,$B810,'ตัดระหว่างกัน 2564'!L:L)-SUMIF('ตัดระหว่างกัน 2564'!D:D,หมายเหตุ!$B810,'ตัดระหว่างกัน 2564'!K:K)</f>
        <v>0</v>
      </c>
      <c r="E810" s="305"/>
      <c r="F810" s="305"/>
      <c r="G810" s="305"/>
      <c r="H810" s="305"/>
      <c r="I810" s="305"/>
      <c r="U810" s="155" t="str">
        <f t="shared" si="116"/>
        <v xml:space="preserve">  </v>
      </c>
    </row>
    <row r="811" spans="1:21" hidden="1">
      <c r="A811" s="308" t="s">
        <v>335</v>
      </c>
      <c r="B811" s="309" t="s">
        <v>547</v>
      </c>
      <c r="C811" s="212">
        <f>SUMIF('ตัดระหว่างกัน 2565'!D:D,หมายเหตุ!$B811,'ตัดระหว่างกัน 2565'!L:L)-SUMIF('ตัดระหว่างกัน 2565'!D:D,$B811,'ตัดระหว่างกัน 2565'!K:K)</f>
        <v>0</v>
      </c>
      <c r="D811" s="213">
        <f>SUMIF('ตัดระหว่างกัน 2564'!D:D,$B811,'ตัดระหว่างกัน 2564'!L:L)-SUMIF('ตัดระหว่างกัน 2564'!D:D,หมายเหตุ!$B811,'ตัดระหว่างกัน 2564'!K:K)</f>
        <v>0</v>
      </c>
      <c r="E811" s="305"/>
      <c r="F811" s="305"/>
      <c r="G811" s="305"/>
      <c r="H811" s="305"/>
      <c r="I811" s="305"/>
      <c r="U811" s="155" t="str">
        <f t="shared" ref="U811:U874" si="121">IF(F811&lt;&gt;0,"แสดง",IF(H811&lt;&gt;0,"แสดง","  "))</f>
        <v xml:space="preserve">  </v>
      </c>
    </row>
    <row r="812" spans="1:21" hidden="1">
      <c r="A812" s="308" t="s">
        <v>414</v>
      </c>
      <c r="B812" s="309" t="s">
        <v>548</v>
      </c>
      <c r="C812" s="212">
        <f>SUMIF('ตัดระหว่างกัน 2565'!D:D,หมายเหตุ!$B812,'ตัดระหว่างกัน 2565'!L:L)-SUMIF('ตัดระหว่างกัน 2565'!D:D,$B812,'ตัดระหว่างกัน 2565'!K:K)</f>
        <v>0</v>
      </c>
      <c r="D812" s="213">
        <f>SUMIF('ตัดระหว่างกัน 2564'!D:D,$B812,'ตัดระหว่างกัน 2564'!L:L)-SUMIF('ตัดระหว่างกัน 2564'!D:D,หมายเหตุ!$B812,'ตัดระหว่างกัน 2564'!K:K)</f>
        <v>0</v>
      </c>
      <c r="E812" s="305"/>
      <c r="F812" s="305"/>
      <c r="G812" s="305"/>
      <c r="H812" s="305"/>
      <c r="I812" s="305"/>
      <c r="U812" s="155" t="str">
        <f t="shared" si="121"/>
        <v xml:space="preserve">  </v>
      </c>
    </row>
    <row r="813" spans="1:21" hidden="1">
      <c r="A813" s="308" t="s">
        <v>420</v>
      </c>
      <c r="B813" s="309" t="s">
        <v>551</v>
      </c>
      <c r="C813" s="212">
        <f>SUMIF('ตัดระหว่างกัน 2565'!D:D,หมายเหตุ!$B813,'ตัดระหว่างกัน 2565'!L:L)-SUMIF('ตัดระหว่างกัน 2565'!D:D,$B813,'ตัดระหว่างกัน 2565'!K:K)</f>
        <v>0</v>
      </c>
      <c r="D813" s="213">
        <f>SUMIF('ตัดระหว่างกัน 2564'!D:D,$B813,'ตัดระหว่างกัน 2564'!L:L)-SUMIF('ตัดระหว่างกัน 2564'!D:D,หมายเหตุ!$B813,'ตัดระหว่างกัน 2564'!K:K)</f>
        <v>0</v>
      </c>
      <c r="E813" s="305"/>
      <c r="F813" s="305"/>
      <c r="G813" s="305"/>
      <c r="H813" s="305"/>
      <c r="I813" s="305"/>
      <c r="U813" s="155" t="str">
        <f t="shared" si="121"/>
        <v xml:space="preserve">  </v>
      </c>
    </row>
    <row r="814" spans="1:21" hidden="1">
      <c r="A814" s="308" t="s">
        <v>424</v>
      </c>
      <c r="B814" s="309" t="s">
        <v>552</v>
      </c>
      <c r="C814" s="212">
        <f>SUMIF('ตัดระหว่างกัน 2565'!D:D,หมายเหตุ!$B814,'ตัดระหว่างกัน 2565'!L:L)-SUMIF('ตัดระหว่างกัน 2565'!D:D,$B814,'ตัดระหว่างกัน 2565'!K:K)</f>
        <v>0</v>
      </c>
      <c r="D814" s="213">
        <f>SUMIF('ตัดระหว่างกัน 2564'!D:D,$B814,'ตัดระหว่างกัน 2564'!L:L)-SUMIF('ตัดระหว่างกัน 2564'!D:D,หมายเหตุ!$B814,'ตัดระหว่างกัน 2564'!K:K)</f>
        <v>0</v>
      </c>
      <c r="E814" s="305"/>
      <c r="F814" s="305"/>
      <c r="G814" s="305"/>
      <c r="H814" s="305"/>
      <c r="I814" s="305"/>
      <c r="U814" s="155" t="str">
        <f t="shared" si="121"/>
        <v xml:space="preserve">  </v>
      </c>
    </row>
    <row r="815" spans="1:21" hidden="1">
      <c r="A815" s="303" t="s">
        <v>426</v>
      </c>
      <c r="B815" s="309" t="s">
        <v>553</v>
      </c>
      <c r="C815" s="212">
        <f>SUMIF('ตัดระหว่างกัน 2565'!D:D,หมายเหตุ!$B815,'ตัดระหว่างกัน 2565'!L:L)-SUMIF('ตัดระหว่างกัน 2565'!D:D,$B815,'ตัดระหว่างกัน 2565'!K:K)</f>
        <v>0</v>
      </c>
      <c r="D815" s="213">
        <f>SUMIF('ตัดระหว่างกัน 2564'!D:D,$B815,'ตัดระหว่างกัน 2564'!L:L)-SUMIF('ตัดระหว่างกัน 2564'!D:D,หมายเหตุ!$B815,'ตัดระหว่างกัน 2564'!K:K)</f>
        <v>0</v>
      </c>
      <c r="E815" s="305"/>
      <c r="F815" s="305"/>
      <c r="G815" s="305"/>
      <c r="H815" s="305"/>
      <c r="I815" s="305"/>
      <c r="U815" s="155" t="str">
        <f t="shared" si="121"/>
        <v xml:space="preserve">  </v>
      </c>
    </row>
    <row r="816" spans="1:21" hidden="1">
      <c r="A816" s="308" t="s">
        <v>504</v>
      </c>
      <c r="B816" s="309" t="s">
        <v>554</v>
      </c>
      <c r="C816" s="212">
        <f>SUMIF('ตัดระหว่างกัน 2565'!D:D,หมายเหตุ!$B816,'ตัดระหว่างกัน 2565'!L:L)-SUMIF('ตัดระหว่างกัน 2565'!D:D,$B816,'ตัดระหว่างกัน 2565'!K:K)</f>
        <v>0</v>
      </c>
      <c r="D816" s="213">
        <f>SUMIF('ตัดระหว่างกัน 2564'!D:D,$B816,'ตัดระหว่างกัน 2564'!L:L)-SUMIF('ตัดระหว่างกัน 2564'!D:D,หมายเหตุ!$B816,'ตัดระหว่างกัน 2564'!K:K)</f>
        <v>0</v>
      </c>
      <c r="E816" s="305"/>
      <c r="F816" s="305"/>
      <c r="G816" s="305"/>
      <c r="H816" s="305"/>
      <c r="I816" s="305"/>
      <c r="U816" s="155" t="str">
        <f t="shared" si="121"/>
        <v xml:space="preserve">  </v>
      </c>
    </row>
    <row r="817" spans="1:21" hidden="1">
      <c r="A817" s="308" t="s">
        <v>430</v>
      </c>
      <c r="B817" s="309" t="s">
        <v>555</v>
      </c>
      <c r="C817" s="212">
        <f>SUMIF('ตัดระหว่างกัน 2565'!D:D,หมายเหตุ!$B817,'ตัดระหว่างกัน 2565'!L:L)-SUMIF('ตัดระหว่างกัน 2565'!D:D,$B817,'ตัดระหว่างกัน 2565'!K:K)</f>
        <v>0</v>
      </c>
      <c r="D817" s="213">
        <f>SUMIF('ตัดระหว่างกัน 2564'!D:D,$B817,'ตัดระหว่างกัน 2564'!L:L)-SUMIF('ตัดระหว่างกัน 2564'!D:D,หมายเหตุ!$B817,'ตัดระหว่างกัน 2564'!K:K)</f>
        <v>0</v>
      </c>
      <c r="E817" s="305"/>
      <c r="F817" s="305"/>
      <c r="G817" s="305"/>
      <c r="H817" s="305"/>
      <c r="I817" s="305"/>
      <c r="U817" s="155" t="str">
        <f t="shared" si="121"/>
        <v xml:space="preserve">  </v>
      </c>
    </row>
    <row r="818" spans="1:21" hidden="1">
      <c r="A818" s="308" t="s">
        <v>432</v>
      </c>
      <c r="B818" s="309" t="s">
        <v>556</v>
      </c>
      <c r="C818" s="212">
        <f>SUMIF('ตัดระหว่างกัน 2565'!D:D,หมายเหตุ!$B818,'ตัดระหว่างกัน 2565'!L:L)-SUMIF('ตัดระหว่างกัน 2565'!D:D,$B818,'ตัดระหว่างกัน 2565'!K:K)</f>
        <v>0</v>
      </c>
      <c r="D818" s="213">
        <f>SUMIF('ตัดระหว่างกัน 2564'!D:D,$B818,'ตัดระหว่างกัน 2564'!L:L)-SUMIF('ตัดระหว่างกัน 2564'!D:D,หมายเหตุ!$B818,'ตัดระหว่างกัน 2564'!K:K)</f>
        <v>0</v>
      </c>
      <c r="E818" s="305"/>
      <c r="F818" s="305"/>
      <c r="G818" s="305"/>
      <c r="H818" s="305"/>
      <c r="I818" s="305"/>
      <c r="U818" s="155" t="str">
        <f t="shared" si="121"/>
        <v xml:space="preserve">  </v>
      </c>
    </row>
    <row r="819" spans="1:21" hidden="1">
      <c r="A819" s="308" t="s">
        <v>434</v>
      </c>
      <c r="B819" s="309" t="s">
        <v>557</v>
      </c>
      <c r="C819" s="212">
        <f>SUMIF('ตัดระหว่างกัน 2565'!D:D,หมายเหตุ!$B819,'ตัดระหว่างกัน 2565'!L:L)-SUMIF('ตัดระหว่างกัน 2565'!D:D,$B819,'ตัดระหว่างกัน 2565'!K:K)</f>
        <v>0</v>
      </c>
      <c r="D819" s="213">
        <f>SUMIF('ตัดระหว่างกัน 2564'!D:D,$B819,'ตัดระหว่างกัน 2564'!L:L)-SUMIF('ตัดระหว่างกัน 2564'!D:D,หมายเหตุ!$B819,'ตัดระหว่างกัน 2564'!K:K)</f>
        <v>0</v>
      </c>
      <c r="E819" s="305"/>
      <c r="F819" s="305"/>
      <c r="G819" s="305"/>
      <c r="H819" s="305"/>
      <c r="I819" s="305"/>
      <c r="U819" s="155" t="str">
        <f t="shared" si="121"/>
        <v xml:space="preserve">  </v>
      </c>
    </row>
    <row r="820" spans="1:21" hidden="1">
      <c r="A820" s="308" t="s">
        <v>410</v>
      </c>
      <c r="B820" s="309" t="s">
        <v>558</v>
      </c>
      <c r="C820" s="212">
        <f>SUMIF('ตัดระหว่างกัน 2565'!D:D,หมายเหตุ!$B820,'ตัดระหว่างกัน 2565'!L:L)-SUMIF('ตัดระหว่างกัน 2565'!D:D,$B820,'ตัดระหว่างกัน 2565'!K:K)</f>
        <v>0</v>
      </c>
      <c r="D820" s="213">
        <f>SUMIF('ตัดระหว่างกัน 2564'!D:D,$B820,'ตัดระหว่างกัน 2564'!L:L)-SUMIF('ตัดระหว่างกัน 2564'!D:D,หมายเหตุ!$B820,'ตัดระหว่างกัน 2564'!K:K)</f>
        <v>0</v>
      </c>
      <c r="E820" s="305"/>
      <c r="F820" s="305"/>
      <c r="G820" s="305"/>
      <c r="H820" s="305"/>
      <c r="I820" s="305"/>
      <c r="U820" s="155" t="str">
        <f t="shared" si="121"/>
        <v xml:space="preserve">  </v>
      </c>
    </row>
    <row r="821" spans="1:21" hidden="1">
      <c r="A821" s="303" t="s">
        <v>486</v>
      </c>
      <c r="B821" s="304" t="s">
        <v>559</v>
      </c>
      <c r="C821" s="212">
        <f>SUMIF('ตัดระหว่างกัน 2565'!D:D,หมายเหตุ!$B821,'ตัดระหว่างกัน 2565'!L:L)-SUMIF('ตัดระหว่างกัน 2565'!D:D,$B821,'ตัดระหว่างกัน 2565'!K:K)</f>
        <v>0</v>
      </c>
      <c r="D821" s="213">
        <f>SUMIF('ตัดระหว่างกัน 2564'!D:D,$B821,'ตัดระหว่างกัน 2564'!L:L)-SUMIF('ตัดระหว่างกัน 2564'!D:D,หมายเหตุ!$B821,'ตัดระหว่างกัน 2564'!K:K)</f>
        <v>0</v>
      </c>
      <c r="E821" s="305" t="s">
        <v>1103</v>
      </c>
      <c r="F821" s="351">
        <f>SUM(C821:C825)</f>
        <v>0</v>
      </c>
      <c r="G821" s="305"/>
      <c r="H821" s="351">
        <f>SUM(D821:D825)</f>
        <v>0</v>
      </c>
      <c r="I821" s="305"/>
      <c r="U821" s="155" t="str">
        <f t="shared" si="121"/>
        <v xml:space="preserve">  </v>
      </c>
    </row>
    <row r="822" spans="1:21" hidden="1">
      <c r="A822" s="308" t="s">
        <v>416</v>
      </c>
      <c r="B822" s="309" t="s">
        <v>549</v>
      </c>
      <c r="C822" s="212">
        <f>SUMIF('ตัดระหว่างกัน 2565'!D:D,หมายเหตุ!$B822,'ตัดระหว่างกัน 2565'!L:L)-SUMIF('ตัดระหว่างกัน 2565'!D:D,$B822,'ตัดระหว่างกัน 2565'!K:K)</f>
        <v>0</v>
      </c>
      <c r="D822" s="213">
        <f>SUMIF('ตัดระหว่างกัน 2564'!D:D,$B822,'ตัดระหว่างกัน 2564'!L:L)-SUMIF('ตัดระหว่างกัน 2564'!D:D,หมายเหตุ!$B822,'ตัดระหว่างกัน 2564'!K:K)</f>
        <v>0</v>
      </c>
      <c r="E822" s="305"/>
      <c r="F822" s="305"/>
      <c r="G822" s="305"/>
      <c r="H822" s="305"/>
      <c r="I822" s="305"/>
      <c r="U822" s="155" t="str">
        <f t="shared" si="121"/>
        <v xml:space="preserve">  </v>
      </c>
    </row>
    <row r="823" spans="1:21" hidden="1">
      <c r="A823" s="303" t="s">
        <v>1050</v>
      </c>
      <c r="B823" s="309" t="s">
        <v>1048</v>
      </c>
      <c r="C823" s="212">
        <f>SUMIF('ตัดระหว่างกัน 2565'!D:D,หมายเหตุ!$B823,'ตัดระหว่างกัน 2565'!L:L)-SUMIF('ตัดระหว่างกัน 2565'!D:D,$B823,'ตัดระหว่างกัน 2565'!K:K)</f>
        <v>0</v>
      </c>
      <c r="D823" s="213">
        <f>SUMIF('ตัดระหว่างกัน 2564'!D:D,$B823,'ตัดระหว่างกัน 2564'!L:L)-SUMIF('ตัดระหว่างกัน 2564'!D:D,หมายเหตุ!$B823,'ตัดระหว่างกัน 2564'!K:K)</f>
        <v>0</v>
      </c>
      <c r="E823" s="305"/>
      <c r="F823" s="305"/>
      <c r="G823" s="305"/>
      <c r="H823" s="305"/>
      <c r="I823" s="305"/>
      <c r="U823" s="155" t="str">
        <f t="shared" si="121"/>
        <v xml:space="preserve">  </v>
      </c>
    </row>
    <row r="824" spans="1:21" hidden="1">
      <c r="A824" s="303" t="s">
        <v>1051</v>
      </c>
      <c r="B824" s="309" t="s">
        <v>1049</v>
      </c>
      <c r="C824" s="212">
        <f>SUMIF('ตัดระหว่างกัน 2565'!D:D,หมายเหตุ!$B824,'ตัดระหว่างกัน 2565'!L:L)-SUMIF('ตัดระหว่างกัน 2565'!D:D,$B824,'ตัดระหว่างกัน 2565'!K:K)</f>
        <v>0</v>
      </c>
      <c r="D824" s="213">
        <f>SUMIF('ตัดระหว่างกัน 2564'!D:D,$B824,'ตัดระหว่างกัน 2564'!L:L)-SUMIF('ตัดระหว่างกัน 2564'!D:D,หมายเหตุ!$B824,'ตัดระหว่างกัน 2564'!K:K)</f>
        <v>0</v>
      </c>
      <c r="E824" s="305"/>
      <c r="F824" s="305"/>
      <c r="G824" s="305"/>
      <c r="H824" s="305"/>
      <c r="I824" s="305"/>
      <c r="U824" s="155" t="str">
        <f t="shared" si="121"/>
        <v xml:space="preserve">  </v>
      </c>
    </row>
    <row r="825" spans="1:21" hidden="1">
      <c r="A825" s="308" t="s">
        <v>418</v>
      </c>
      <c r="B825" s="309" t="s">
        <v>550</v>
      </c>
      <c r="C825" s="212">
        <f>SUMIF('ตัดระหว่างกัน 2565'!D:D,หมายเหตุ!$B825,'ตัดระหว่างกัน 2565'!L:L)-SUMIF('ตัดระหว่างกัน 2565'!D:D,$B825,'ตัดระหว่างกัน 2565'!K:K)</f>
        <v>0</v>
      </c>
      <c r="D825" s="213">
        <f>SUMIF('ตัดระหว่างกัน 2564'!D:D,$B825,'ตัดระหว่างกัน 2564'!L:L)-SUMIF('ตัดระหว่างกัน 2564'!D:D,หมายเหตุ!$B825,'ตัดระหว่างกัน 2564'!K:K)</f>
        <v>0</v>
      </c>
      <c r="E825" s="305"/>
      <c r="F825" s="358"/>
      <c r="G825" s="305"/>
      <c r="H825" s="358"/>
      <c r="I825" s="305"/>
      <c r="U825" s="155" t="str">
        <f t="shared" si="121"/>
        <v xml:space="preserve">  </v>
      </c>
    </row>
    <row r="826" spans="1:21" hidden="1">
      <c r="A826" s="303"/>
      <c r="B826" s="352"/>
      <c r="C826" s="212"/>
      <c r="D826" s="213"/>
      <c r="E826" s="293" t="s">
        <v>560</v>
      </c>
      <c r="F826" s="347">
        <f>SUM(F806:F825)</f>
        <v>0</v>
      </c>
      <c r="G826" s="305"/>
      <c r="H826" s="347">
        <f>SUM(H806:H825)</f>
        <v>0</v>
      </c>
      <c r="I826" s="312"/>
      <c r="U826" s="155" t="str">
        <f t="shared" si="121"/>
        <v xml:space="preserve">  </v>
      </c>
    </row>
    <row r="827" spans="1:21" hidden="1">
      <c r="A827" s="300"/>
      <c r="B827" s="352"/>
      <c r="C827" s="212"/>
      <c r="D827" s="213"/>
      <c r="E827" s="293" t="s">
        <v>561</v>
      </c>
      <c r="F827" s="293"/>
      <c r="G827" s="305"/>
      <c r="H827" s="293"/>
      <c r="I827" s="293"/>
      <c r="U827" s="155" t="str">
        <f>IF(F859&lt;&gt;0,"แสดง",IF(H859&lt;&gt;0,"แสดง","  "))</f>
        <v xml:space="preserve">  </v>
      </c>
    </row>
    <row r="828" spans="1:21" hidden="1">
      <c r="A828" s="308" t="s">
        <v>563</v>
      </c>
      <c r="B828" s="348" t="s">
        <v>562</v>
      </c>
      <c r="C828" s="212">
        <f>SUMIF('ตัดระหว่างกัน 2565'!D:D,หมายเหตุ!$B828,'ตัดระหว่างกัน 2565'!L:L)-SUMIF('ตัดระหว่างกัน 2565'!D:D,$B828,'ตัดระหว่างกัน 2565'!K:K)</f>
        <v>0</v>
      </c>
      <c r="D828" s="213">
        <f>SUMIF('ตัดระหว่างกัน 2564'!D:D,$B828,'ตัดระหว่างกัน 2564'!L:L)-SUMIF('ตัดระหว่างกัน 2564'!D:D,หมายเหตุ!$B828,'ตัดระหว่างกัน 2564'!K:K)</f>
        <v>0</v>
      </c>
      <c r="E828" s="335" t="s">
        <v>1104</v>
      </c>
      <c r="F828" s="351">
        <f>SUM(C828:C840)</f>
        <v>0</v>
      </c>
      <c r="G828" s="305"/>
      <c r="H828" s="351">
        <f>SUM(D828:D840)</f>
        <v>0</v>
      </c>
      <c r="I828" s="305"/>
      <c r="U828" s="155" t="str">
        <f t="shared" si="121"/>
        <v xml:space="preserve">  </v>
      </c>
    </row>
    <row r="829" spans="1:21" hidden="1">
      <c r="A829" s="308" t="s">
        <v>565</v>
      </c>
      <c r="B829" s="348" t="s">
        <v>564</v>
      </c>
      <c r="C829" s="212">
        <f>SUMIF('ตัดระหว่างกัน 2565'!D:D,หมายเหตุ!$B829,'ตัดระหว่างกัน 2565'!L:L)-SUMIF('ตัดระหว่างกัน 2565'!D:D,$B829,'ตัดระหว่างกัน 2565'!K:K)</f>
        <v>0</v>
      </c>
      <c r="D829" s="213">
        <f>SUMIF('ตัดระหว่างกัน 2564'!D:D,$B829,'ตัดระหว่างกัน 2564'!L:L)-SUMIF('ตัดระหว่างกัน 2564'!D:D,หมายเหตุ!$B829,'ตัดระหว่างกัน 2564'!K:K)</f>
        <v>0</v>
      </c>
      <c r="E829" s="335"/>
      <c r="F829" s="305"/>
      <c r="G829" s="305"/>
      <c r="H829" s="305"/>
      <c r="I829" s="305"/>
      <c r="U829" s="155" t="str">
        <f t="shared" si="121"/>
        <v xml:space="preserve">  </v>
      </c>
    </row>
    <row r="830" spans="1:21" hidden="1">
      <c r="A830" s="308" t="s">
        <v>567</v>
      </c>
      <c r="B830" s="348" t="s">
        <v>566</v>
      </c>
      <c r="C830" s="212">
        <f>SUMIF('ตัดระหว่างกัน 2565'!D:D,หมายเหตุ!$B830,'ตัดระหว่างกัน 2565'!L:L)-SUMIF('ตัดระหว่างกัน 2565'!D:D,$B830,'ตัดระหว่างกัน 2565'!K:K)</f>
        <v>0</v>
      </c>
      <c r="D830" s="213">
        <f>SUMIF('ตัดระหว่างกัน 2564'!D:D,$B830,'ตัดระหว่างกัน 2564'!L:L)-SUMIF('ตัดระหว่างกัน 2564'!D:D,หมายเหตุ!$B830,'ตัดระหว่างกัน 2564'!K:K)</f>
        <v>0</v>
      </c>
      <c r="E830" s="335"/>
      <c r="F830" s="305"/>
      <c r="G830" s="305"/>
      <c r="H830" s="305"/>
      <c r="I830" s="305"/>
      <c r="U830" s="155" t="str">
        <f t="shared" si="121"/>
        <v xml:space="preserve">  </v>
      </c>
    </row>
    <row r="831" spans="1:21" hidden="1">
      <c r="A831" s="308" t="s">
        <v>569</v>
      </c>
      <c r="B831" s="348" t="s">
        <v>568</v>
      </c>
      <c r="C831" s="212">
        <f>SUMIF('ตัดระหว่างกัน 2565'!D:D,หมายเหตุ!$B831,'ตัดระหว่างกัน 2565'!L:L)-SUMIF('ตัดระหว่างกัน 2565'!D:D,$B831,'ตัดระหว่างกัน 2565'!K:K)</f>
        <v>0</v>
      </c>
      <c r="D831" s="213">
        <f>SUMIF('ตัดระหว่างกัน 2564'!D:D,$B831,'ตัดระหว่างกัน 2564'!L:L)-SUMIF('ตัดระหว่างกัน 2564'!D:D,หมายเหตุ!$B831,'ตัดระหว่างกัน 2564'!K:K)</f>
        <v>0</v>
      </c>
      <c r="E831" s="335"/>
      <c r="F831" s="305"/>
      <c r="G831" s="305"/>
      <c r="H831" s="305"/>
      <c r="I831" s="305"/>
      <c r="U831" s="155" t="str">
        <f t="shared" si="121"/>
        <v xml:space="preserve">  </v>
      </c>
    </row>
    <row r="832" spans="1:21" hidden="1">
      <c r="A832" s="308" t="s">
        <v>571</v>
      </c>
      <c r="B832" s="348" t="s">
        <v>570</v>
      </c>
      <c r="C832" s="212">
        <f>SUMIF('ตัดระหว่างกัน 2565'!D:D,หมายเหตุ!$B832,'ตัดระหว่างกัน 2565'!L:L)-SUMIF('ตัดระหว่างกัน 2565'!D:D,$B832,'ตัดระหว่างกัน 2565'!K:K)</f>
        <v>0</v>
      </c>
      <c r="D832" s="213">
        <f>SUMIF('ตัดระหว่างกัน 2564'!D:D,$B832,'ตัดระหว่างกัน 2564'!L:L)-SUMIF('ตัดระหว่างกัน 2564'!D:D,หมายเหตุ!$B832,'ตัดระหว่างกัน 2564'!K:K)</f>
        <v>0</v>
      </c>
      <c r="E832" s="335"/>
      <c r="F832" s="305"/>
      <c r="G832" s="305"/>
      <c r="H832" s="305"/>
      <c r="I832" s="305"/>
      <c r="U832" s="155" t="str">
        <f t="shared" si="121"/>
        <v xml:space="preserve">  </v>
      </c>
    </row>
    <row r="833" spans="1:21" hidden="1">
      <c r="A833" s="308" t="s">
        <v>573</v>
      </c>
      <c r="B833" s="348" t="s">
        <v>572</v>
      </c>
      <c r="C833" s="212">
        <f>SUMIF('ตัดระหว่างกัน 2565'!D:D,หมายเหตุ!$B833,'ตัดระหว่างกัน 2565'!L:L)-SUMIF('ตัดระหว่างกัน 2565'!D:D,$B833,'ตัดระหว่างกัน 2565'!K:K)</f>
        <v>0</v>
      </c>
      <c r="D833" s="213">
        <f>SUMIF('ตัดระหว่างกัน 2564'!D:D,$B833,'ตัดระหว่างกัน 2564'!L:L)-SUMIF('ตัดระหว่างกัน 2564'!D:D,หมายเหตุ!$B833,'ตัดระหว่างกัน 2564'!K:K)</f>
        <v>0</v>
      </c>
      <c r="E833" s="335"/>
      <c r="F833" s="305"/>
      <c r="G833" s="305"/>
      <c r="H833" s="305"/>
      <c r="I833" s="305"/>
      <c r="U833" s="155" t="str">
        <f t="shared" si="121"/>
        <v xml:space="preserve">  </v>
      </c>
    </row>
    <row r="834" spans="1:21" hidden="1">
      <c r="A834" s="308" t="s">
        <v>575</v>
      </c>
      <c r="B834" s="348" t="s">
        <v>574</v>
      </c>
      <c r="C834" s="212">
        <f>SUMIF('ตัดระหว่างกัน 2565'!D:D,หมายเหตุ!$B834,'ตัดระหว่างกัน 2565'!L:L)-SUMIF('ตัดระหว่างกัน 2565'!D:D,$B834,'ตัดระหว่างกัน 2565'!K:K)</f>
        <v>0</v>
      </c>
      <c r="D834" s="213">
        <f>SUMIF('ตัดระหว่างกัน 2564'!D:D,$B834,'ตัดระหว่างกัน 2564'!L:L)-SUMIF('ตัดระหว่างกัน 2564'!D:D,หมายเหตุ!$B834,'ตัดระหว่างกัน 2564'!K:K)</f>
        <v>0</v>
      </c>
      <c r="E834" s="335"/>
      <c r="F834" s="305"/>
      <c r="G834" s="305"/>
      <c r="H834" s="305"/>
      <c r="I834" s="305"/>
      <c r="U834" s="155" t="str">
        <f t="shared" si="121"/>
        <v xml:space="preserve">  </v>
      </c>
    </row>
    <row r="835" spans="1:21" hidden="1">
      <c r="A835" s="308" t="s">
        <v>577</v>
      </c>
      <c r="B835" s="348" t="s">
        <v>576</v>
      </c>
      <c r="C835" s="212">
        <f>SUMIF('ตัดระหว่างกัน 2565'!D:D,หมายเหตุ!$B835,'ตัดระหว่างกัน 2565'!L:L)-SUMIF('ตัดระหว่างกัน 2565'!D:D,$B835,'ตัดระหว่างกัน 2565'!K:K)</f>
        <v>0</v>
      </c>
      <c r="D835" s="213">
        <f>SUMIF('ตัดระหว่างกัน 2564'!D:D,$B835,'ตัดระหว่างกัน 2564'!L:L)-SUMIF('ตัดระหว่างกัน 2564'!D:D,หมายเหตุ!$B835,'ตัดระหว่างกัน 2564'!K:K)</f>
        <v>0</v>
      </c>
      <c r="E835" s="335"/>
      <c r="F835" s="305"/>
      <c r="G835" s="305"/>
      <c r="H835" s="305"/>
      <c r="I835" s="305"/>
      <c r="U835" s="155" t="str">
        <f t="shared" si="121"/>
        <v xml:space="preserve">  </v>
      </c>
    </row>
    <row r="836" spans="1:21" hidden="1">
      <c r="A836" s="308" t="s">
        <v>579</v>
      </c>
      <c r="B836" s="348" t="s">
        <v>578</v>
      </c>
      <c r="C836" s="212">
        <f>SUMIF('ตัดระหว่างกัน 2565'!D:D,หมายเหตุ!$B836,'ตัดระหว่างกัน 2565'!L:L)-SUMIF('ตัดระหว่างกัน 2565'!D:D,$B836,'ตัดระหว่างกัน 2565'!K:K)</f>
        <v>0</v>
      </c>
      <c r="D836" s="213">
        <f>SUMIF('ตัดระหว่างกัน 2564'!D:D,$B836,'ตัดระหว่างกัน 2564'!L:L)-SUMIF('ตัดระหว่างกัน 2564'!D:D,หมายเหตุ!$B836,'ตัดระหว่างกัน 2564'!K:K)</f>
        <v>0</v>
      </c>
      <c r="E836" s="335"/>
      <c r="F836" s="305"/>
      <c r="G836" s="305"/>
      <c r="H836" s="305"/>
      <c r="I836" s="305"/>
      <c r="U836" s="155" t="str">
        <f t="shared" si="121"/>
        <v xml:space="preserve">  </v>
      </c>
    </row>
    <row r="837" spans="1:21" hidden="1">
      <c r="A837" s="308" t="s">
        <v>581</v>
      </c>
      <c r="B837" s="348" t="s">
        <v>580</v>
      </c>
      <c r="C837" s="212">
        <f>SUMIF('ตัดระหว่างกัน 2565'!D:D,หมายเหตุ!$B837,'ตัดระหว่างกัน 2565'!L:L)-SUMIF('ตัดระหว่างกัน 2565'!D:D,$B837,'ตัดระหว่างกัน 2565'!K:K)</f>
        <v>0</v>
      </c>
      <c r="D837" s="213">
        <f>SUMIF('ตัดระหว่างกัน 2564'!D:D,$B837,'ตัดระหว่างกัน 2564'!L:L)-SUMIF('ตัดระหว่างกัน 2564'!D:D,หมายเหตุ!$B837,'ตัดระหว่างกัน 2564'!K:K)</f>
        <v>0</v>
      </c>
      <c r="E837" s="335"/>
      <c r="F837" s="305"/>
      <c r="G837" s="305"/>
      <c r="H837" s="305"/>
      <c r="I837" s="305"/>
      <c r="U837" s="155" t="str">
        <f t="shared" si="121"/>
        <v xml:space="preserve">  </v>
      </c>
    </row>
    <row r="838" spans="1:21" hidden="1">
      <c r="A838" s="308" t="s">
        <v>583</v>
      </c>
      <c r="B838" s="348" t="s">
        <v>582</v>
      </c>
      <c r="C838" s="212">
        <f>SUMIF('ตัดระหว่างกัน 2565'!D:D,หมายเหตุ!$B838,'ตัดระหว่างกัน 2565'!L:L)-SUMIF('ตัดระหว่างกัน 2565'!D:D,$B838,'ตัดระหว่างกัน 2565'!K:K)</f>
        <v>0</v>
      </c>
      <c r="D838" s="213">
        <f>SUMIF('ตัดระหว่างกัน 2564'!D:D,$B838,'ตัดระหว่างกัน 2564'!L:L)-SUMIF('ตัดระหว่างกัน 2564'!D:D,หมายเหตุ!$B838,'ตัดระหว่างกัน 2564'!K:K)</f>
        <v>0</v>
      </c>
      <c r="E838" s="335"/>
      <c r="F838" s="305"/>
      <c r="G838" s="305"/>
      <c r="H838" s="305"/>
      <c r="I838" s="305"/>
      <c r="U838" s="155" t="str">
        <f t="shared" si="121"/>
        <v xml:space="preserve">  </v>
      </c>
    </row>
    <row r="839" spans="1:21" hidden="1">
      <c r="A839" s="308" t="s">
        <v>585</v>
      </c>
      <c r="B839" s="348" t="s">
        <v>584</v>
      </c>
      <c r="C839" s="212">
        <f>SUMIF('ตัดระหว่างกัน 2565'!D:D,หมายเหตุ!$B839,'ตัดระหว่างกัน 2565'!L:L)-SUMIF('ตัดระหว่างกัน 2565'!D:D,$B839,'ตัดระหว่างกัน 2565'!K:K)</f>
        <v>0</v>
      </c>
      <c r="D839" s="213">
        <f>SUMIF('ตัดระหว่างกัน 2564'!D:D,$B839,'ตัดระหว่างกัน 2564'!L:L)-SUMIF('ตัดระหว่างกัน 2564'!D:D,หมายเหตุ!$B839,'ตัดระหว่างกัน 2564'!K:K)</f>
        <v>0</v>
      </c>
      <c r="E839" s="335"/>
      <c r="F839" s="305"/>
      <c r="G839" s="305"/>
      <c r="H839" s="305"/>
      <c r="I839" s="305"/>
      <c r="U839" s="155" t="str">
        <f t="shared" si="121"/>
        <v xml:space="preserve">  </v>
      </c>
    </row>
    <row r="840" spans="1:21" hidden="1">
      <c r="A840" s="308" t="s">
        <v>587</v>
      </c>
      <c r="B840" s="348" t="s">
        <v>586</v>
      </c>
      <c r="C840" s="212">
        <f>SUMIF('ตัดระหว่างกัน 2565'!D:D,หมายเหตุ!$B840,'ตัดระหว่างกัน 2565'!L:L)-SUMIF('ตัดระหว่างกัน 2565'!D:D,$B840,'ตัดระหว่างกัน 2565'!K:K)</f>
        <v>0</v>
      </c>
      <c r="D840" s="213">
        <f>SUMIF('ตัดระหว่างกัน 2564'!D:D,$B840,'ตัดระหว่างกัน 2564'!L:L)-SUMIF('ตัดระหว่างกัน 2564'!D:D,หมายเหตุ!$B840,'ตัดระหว่างกัน 2564'!K:K)</f>
        <v>0</v>
      </c>
      <c r="E840" s="335"/>
      <c r="F840" s="305"/>
      <c r="G840" s="305"/>
      <c r="H840" s="305"/>
      <c r="I840" s="305"/>
      <c r="U840" s="155" t="str">
        <f t="shared" si="121"/>
        <v xml:space="preserve">  </v>
      </c>
    </row>
    <row r="841" spans="1:21" hidden="1">
      <c r="A841" s="308" t="s">
        <v>372</v>
      </c>
      <c r="B841" s="360">
        <v>4404040108.0010004</v>
      </c>
      <c r="C841" s="212">
        <f>SUMIF('ตัดระหว่างกัน 2565'!D:D,หมายเหตุ!$B841,'ตัดระหว่างกัน 2565'!L:L)-SUMIF('ตัดระหว่างกัน 2565'!D:D,$B841,'ตัดระหว่างกัน 2565'!K:K)</f>
        <v>0</v>
      </c>
      <c r="D841" s="213">
        <f>SUMIF('ตัดระหว่างกัน 2564'!D:D,$B841,'ตัดระหว่างกัน 2564'!L:L)-SUMIF('ตัดระหว่างกัน 2564'!D:D,หมายเหตุ!$B841,'ตัดระหว่างกัน 2564'!K:K)</f>
        <v>0</v>
      </c>
      <c r="E841" s="305" t="s">
        <v>493</v>
      </c>
      <c r="F841" s="351">
        <f>SUM(C841:C853)</f>
        <v>0</v>
      </c>
      <c r="G841" s="305"/>
      <c r="H841" s="351">
        <f>SUM(D841:D853)</f>
        <v>0</v>
      </c>
      <c r="I841" s="305"/>
      <c r="U841" s="155" t="str">
        <f t="shared" si="121"/>
        <v xml:space="preserve">  </v>
      </c>
    </row>
    <row r="842" spans="1:21" hidden="1">
      <c r="A842" s="308" t="s">
        <v>374</v>
      </c>
      <c r="B842" s="360">
        <v>4404040108.0019999</v>
      </c>
      <c r="C842" s="212">
        <f>SUMIF('ตัดระหว่างกัน 2565'!D:D,หมายเหตุ!$B842,'ตัดระหว่างกัน 2565'!L:L)-SUMIF('ตัดระหว่างกัน 2565'!D:D,$B842,'ตัดระหว่างกัน 2565'!K:K)</f>
        <v>0</v>
      </c>
      <c r="D842" s="213">
        <f>SUMIF('ตัดระหว่างกัน 2564'!D:D,$B842,'ตัดระหว่างกัน 2564'!L:L)-SUMIF('ตัดระหว่างกัน 2564'!D:D,หมายเหตุ!$B842,'ตัดระหว่างกัน 2564'!K:K)</f>
        <v>0</v>
      </c>
      <c r="E842" s="305"/>
      <c r="F842" s="305"/>
      <c r="G842" s="305"/>
      <c r="H842" s="305"/>
      <c r="I842" s="305"/>
      <c r="U842" s="155" t="str">
        <f t="shared" si="121"/>
        <v xml:space="preserve">  </v>
      </c>
    </row>
    <row r="843" spans="1:21" hidden="1">
      <c r="A843" s="308" t="s">
        <v>335</v>
      </c>
      <c r="B843" s="360">
        <v>4404040109.0010004</v>
      </c>
      <c r="C843" s="212">
        <f>SUMIF('ตัดระหว่างกัน 2565'!D:D,หมายเหตุ!$B843,'ตัดระหว่างกัน 2565'!L:L)-SUMIF('ตัดระหว่างกัน 2565'!D:D,$B843,'ตัดระหว่างกัน 2565'!K:K)</f>
        <v>0</v>
      </c>
      <c r="D843" s="213">
        <f>SUMIF('ตัดระหว่างกัน 2564'!D:D,$B843,'ตัดระหว่างกัน 2564'!L:L)-SUMIF('ตัดระหว่างกัน 2564'!D:D,หมายเหตุ!$B843,'ตัดระหว่างกัน 2564'!K:K)</f>
        <v>0</v>
      </c>
      <c r="E843" s="305"/>
      <c r="F843" s="305"/>
      <c r="G843" s="305"/>
      <c r="H843" s="305"/>
      <c r="I843" s="305"/>
      <c r="U843" s="155" t="str">
        <f t="shared" si="121"/>
        <v xml:space="preserve">  </v>
      </c>
    </row>
    <row r="844" spans="1:21" hidden="1">
      <c r="A844" s="361" t="s">
        <v>588</v>
      </c>
      <c r="B844" s="360">
        <v>4404040111.0010004</v>
      </c>
      <c r="C844" s="212">
        <f>SUMIF('ตัดระหว่างกัน 2565'!D:D,หมายเหตุ!$B844,'ตัดระหว่างกัน 2565'!L:L)-SUMIF('ตัดระหว่างกัน 2565'!D:D,$B844,'ตัดระหว่างกัน 2565'!K:K)</f>
        <v>0</v>
      </c>
      <c r="D844" s="213">
        <f>SUMIF('ตัดระหว่างกัน 2564'!D:D,$B844,'ตัดระหว่างกัน 2564'!L:L)-SUMIF('ตัดระหว่างกัน 2564'!D:D,หมายเหตุ!$B844,'ตัดระหว่างกัน 2564'!K:K)</f>
        <v>0</v>
      </c>
      <c r="E844" s="305"/>
      <c r="F844" s="305"/>
      <c r="G844" s="305"/>
      <c r="H844" s="305"/>
      <c r="I844" s="305"/>
      <c r="U844" s="155" t="str">
        <f t="shared" si="121"/>
        <v xml:space="preserve">  </v>
      </c>
    </row>
    <row r="845" spans="1:21" hidden="1">
      <c r="A845" s="361" t="s">
        <v>414</v>
      </c>
      <c r="B845" s="360">
        <v>4404040112.0010004</v>
      </c>
      <c r="C845" s="212">
        <f>SUMIF('ตัดระหว่างกัน 2565'!D:D,หมายเหตุ!$B845,'ตัดระหว่างกัน 2565'!L:L)-SUMIF('ตัดระหว่างกัน 2565'!D:D,$B845,'ตัดระหว่างกัน 2565'!K:K)</f>
        <v>0</v>
      </c>
      <c r="D845" s="213">
        <f>SUMIF('ตัดระหว่างกัน 2564'!D:D,$B845,'ตัดระหว่างกัน 2564'!L:L)-SUMIF('ตัดระหว่างกัน 2564'!D:D,หมายเหตุ!$B845,'ตัดระหว่างกัน 2564'!K:K)</f>
        <v>0</v>
      </c>
      <c r="E845" s="305"/>
      <c r="F845" s="305"/>
      <c r="G845" s="305"/>
      <c r="H845" s="305"/>
      <c r="I845" s="305"/>
      <c r="U845" s="155" t="str">
        <f t="shared" si="121"/>
        <v xml:space="preserve">  </v>
      </c>
    </row>
    <row r="846" spans="1:21" hidden="1">
      <c r="A846" s="361" t="s">
        <v>420</v>
      </c>
      <c r="B846" s="360">
        <v>4404040115.0010004</v>
      </c>
      <c r="C846" s="212">
        <f>SUMIF('ตัดระหว่างกัน 2565'!D:D,หมายเหตุ!$B846,'ตัดระหว่างกัน 2565'!L:L)-SUMIF('ตัดระหว่างกัน 2565'!D:D,$B846,'ตัดระหว่างกัน 2565'!K:K)</f>
        <v>0</v>
      </c>
      <c r="D846" s="213">
        <f>SUMIF('ตัดระหว่างกัน 2564'!D:D,$B846,'ตัดระหว่างกัน 2564'!L:L)-SUMIF('ตัดระหว่างกัน 2564'!D:D,หมายเหตุ!$B846,'ตัดระหว่างกัน 2564'!K:K)</f>
        <v>0</v>
      </c>
      <c r="E846" s="305"/>
      <c r="F846" s="305"/>
      <c r="G846" s="305"/>
      <c r="H846" s="305"/>
      <c r="I846" s="305"/>
      <c r="U846" s="155" t="str">
        <f t="shared" si="121"/>
        <v xml:space="preserve">  </v>
      </c>
    </row>
    <row r="847" spans="1:21" hidden="1">
      <c r="A847" s="308" t="s">
        <v>424</v>
      </c>
      <c r="B847" s="360">
        <v>4404040116.0010004</v>
      </c>
      <c r="C847" s="212">
        <f>SUMIF('ตัดระหว่างกัน 2565'!D:D,หมายเหตุ!$B847,'ตัดระหว่างกัน 2565'!L:L)-SUMIF('ตัดระหว่างกัน 2565'!D:D,$B847,'ตัดระหว่างกัน 2565'!K:K)</f>
        <v>0</v>
      </c>
      <c r="D847" s="213">
        <f>SUMIF('ตัดระหว่างกัน 2564'!D:D,$B847,'ตัดระหว่างกัน 2564'!L:L)-SUMIF('ตัดระหว่างกัน 2564'!D:D,หมายเหตุ!$B847,'ตัดระหว่างกัน 2564'!K:K)</f>
        <v>0</v>
      </c>
      <c r="E847" s="305"/>
      <c r="F847" s="305"/>
      <c r="G847" s="305"/>
      <c r="H847" s="305"/>
      <c r="I847" s="305"/>
      <c r="U847" s="155" t="str">
        <f t="shared" si="121"/>
        <v xml:space="preserve">  </v>
      </c>
    </row>
    <row r="848" spans="1:21" hidden="1">
      <c r="A848" s="303" t="s">
        <v>426</v>
      </c>
      <c r="B848" s="360">
        <v>4404040117.0010004</v>
      </c>
      <c r="C848" s="212">
        <f>SUMIF('ตัดระหว่างกัน 2565'!D:D,หมายเหตุ!$B848,'ตัดระหว่างกัน 2565'!L:L)-SUMIF('ตัดระหว่างกัน 2565'!D:D,$B848,'ตัดระหว่างกัน 2565'!K:K)</f>
        <v>0</v>
      </c>
      <c r="D848" s="213">
        <f>SUMIF('ตัดระหว่างกัน 2564'!D:D,$B848,'ตัดระหว่างกัน 2564'!L:L)-SUMIF('ตัดระหว่างกัน 2564'!D:D,หมายเหตุ!$B848,'ตัดระหว่างกัน 2564'!K:K)</f>
        <v>0</v>
      </c>
      <c r="E848" s="305"/>
      <c r="F848" s="305"/>
      <c r="G848" s="305"/>
      <c r="H848" s="305"/>
      <c r="I848" s="305"/>
      <c r="U848" s="155" t="str">
        <f t="shared" si="121"/>
        <v xml:space="preserve">  </v>
      </c>
    </row>
    <row r="849" spans="1:21" hidden="1">
      <c r="A849" s="308" t="s">
        <v>504</v>
      </c>
      <c r="B849" s="360">
        <v>4404040118.0010004</v>
      </c>
      <c r="C849" s="212">
        <f>SUMIF('ตัดระหว่างกัน 2565'!D:D,หมายเหตุ!$B849,'ตัดระหว่างกัน 2565'!L:L)-SUMIF('ตัดระหว่างกัน 2565'!D:D,$B849,'ตัดระหว่างกัน 2565'!K:K)</f>
        <v>0</v>
      </c>
      <c r="D849" s="213">
        <f>SUMIF('ตัดระหว่างกัน 2564'!D:D,$B849,'ตัดระหว่างกัน 2564'!L:L)-SUMIF('ตัดระหว่างกัน 2564'!D:D,หมายเหตุ!$B849,'ตัดระหว่างกัน 2564'!K:K)</f>
        <v>0</v>
      </c>
      <c r="E849" s="305"/>
      <c r="F849" s="305"/>
      <c r="G849" s="305"/>
      <c r="H849" s="305"/>
      <c r="I849" s="305"/>
      <c r="U849" s="155" t="str">
        <f t="shared" si="121"/>
        <v xml:space="preserve">  </v>
      </c>
    </row>
    <row r="850" spans="1:21" hidden="1">
      <c r="A850" s="308" t="s">
        <v>430</v>
      </c>
      <c r="B850" s="360">
        <v>4404040119.0010004</v>
      </c>
      <c r="C850" s="212">
        <f>SUMIF('ตัดระหว่างกัน 2565'!D:D,หมายเหตุ!$B850,'ตัดระหว่างกัน 2565'!L:L)-SUMIF('ตัดระหว่างกัน 2565'!D:D,$B850,'ตัดระหว่างกัน 2565'!K:K)</f>
        <v>0</v>
      </c>
      <c r="D850" s="213">
        <f>SUMIF('ตัดระหว่างกัน 2564'!D:D,$B850,'ตัดระหว่างกัน 2564'!L:L)-SUMIF('ตัดระหว่างกัน 2564'!D:D,หมายเหตุ!$B850,'ตัดระหว่างกัน 2564'!K:K)</f>
        <v>0</v>
      </c>
      <c r="E850" s="305"/>
      <c r="F850" s="305"/>
      <c r="G850" s="305"/>
      <c r="H850" s="305"/>
      <c r="I850" s="305"/>
      <c r="U850" s="155" t="str">
        <f t="shared" si="121"/>
        <v xml:space="preserve">  </v>
      </c>
    </row>
    <row r="851" spans="1:21" hidden="1">
      <c r="A851" s="308" t="s">
        <v>432</v>
      </c>
      <c r="B851" s="360">
        <v>4404040120.0010004</v>
      </c>
      <c r="C851" s="212">
        <f>SUMIF('ตัดระหว่างกัน 2565'!D:D,หมายเหตุ!$B851,'ตัดระหว่างกัน 2565'!L:L)-SUMIF('ตัดระหว่างกัน 2565'!D:D,$B851,'ตัดระหว่างกัน 2565'!K:K)</f>
        <v>0</v>
      </c>
      <c r="D851" s="213">
        <f>SUMIF('ตัดระหว่างกัน 2564'!D:D,$B851,'ตัดระหว่างกัน 2564'!L:L)-SUMIF('ตัดระหว่างกัน 2564'!D:D,หมายเหตุ!$B851,'ตัดระหว่างกัน 2564'!K:K)</f>
        <v>0</v>
      </c>
      <c r="E851" s="305"/>
      <c r="F851" s="305"/>
      <c r="G851" s="305"/>
      <c r="H851" s="305"/>
      <c r="I851" s="305"/>
      <c r="U851" s="155" t="str">
        <f t="shared" si="121"/>
        <v xml:space="preserve">  </v>
      </c>
    </row>
    <row r="852" spans="1:21" hidden="1">
      <c r="A852" s="308" t="s">
        <v>434</v>
      </c>
      <c r="B852" s="360">
        <v>4404040121.0010004</v>
      </c>
      <c r="C852" s="212">
        <f>SUMIF('ตัดระหว่างกัน 2565'!D:D,หมายเหตุ!$B852,'ตัดระหว่างกัน 2565'!L:L)-SUMIF('ตัดระหว่างกัน 2565'!D:D,$B852,'ตัดระหว่างกัน 2565'!K:K)</f>
        <v>0</v>
      </c>
      <c r="D852" s="213">
        <f>SUMIF('ตัดระหว่างกัน 2564'!D:D,$B852,'ตัดระหว่างกัน 2564'!L:L)-SUMIF('ตัดระหว่างกัน 2564'!D:D,หมายเหตุ!$B852,'ตัดระหว่างกัน 2564'!K:K)</f>
        <v>0</v>
      </c>
      <c r="E852" s="305"/>
      <c r="F852" s="305"/>
      <c r="G852" s="305"/>
      <c r="H852" s="305"/>
      <c r="I852" s="305"/>
      <c r="U852" s="155" t="str">
        <f t="shared" si="121"/>
        <v xml:space="preserve">  </v>
      </c>
    </row>
    <row r="853" spans="1:21" hidden="1">
      <c r="A853" s="308" t="s">
        <v>410</v>
      </c>
      <c r="B853" s="360">
        <v>4404040199.0010004</v>
      </c>
      <c r="C853" s="212">
        <f>SUMIF('ตัดระหว่างกัน 2565'!D:D,หมายเหตุ!$B853,'ตัดระหว่างกัน 2565'!L:L)-SUMIF('ตัดระหว่างกัน 2565'!D:D,$B853,'ตัดระหว่างกัน 2565'!K:K)</f>
        <v>0</v>
      </c>
      <c r="D853" s="213">
        <f>SUMIF('ตัดระหว่างกัน 2564'!D:D,$B853,'ตัดระหว่างกัน 2564'!L:L)-SUMIF('ตัดระหว่างกัน 2564'!D:D,หมายเหตุ!$B853,'ตัดระหว่างกัน 2564'!K:K)</f>
        <v>0</v>
      </c>
      <c r="E853" s="305"/>
      <c r="F853" s="305"/>
      <c r="G853" s="305"/>
      <c r="H853" s="305"/>
      <c r="I853" s="305"/>
      <c r="U853" s="155" t="str">
        <f t="shared" si="121"/>
        <v xml:space="preserve">  </v>
      </c>
    </row>
    <row r="854" spans="1:21" hidden="1">
      <c r="A854" s="303" t="s">
        <v>486</v>
      </c>
      <c r="B854" s="304" t="s">
        <v>589</v>
      </c>
      <c r="C854" s="212">
        <f>SUMIF('ตัดระหว่างกัน 2565'!D:D,หมายเหตุ!$B854,'ตัดระหว่างกัน 2565'!L:L)-SUMIF('ตัดระหว่างกัน 2565'!D:D,$B854,'ตัดระหว่างกัน 2565'!K:K)</f>
        <v>0</v>
      </c>
      <c r="D854" s="213">
        <f>SUMIF('ตัดระหว่างกัน 2564'!D:D,$B854,'ตัดระหว่างกัน 2564'!L:L)-SUMIF('ตัดระหว่างกัน 2564'!D:D,หมายเหตุ!$B854,'ตัดระหว่างกัน 2564'!K:K)</f>
        <v>0</v>
      </c>
      <c r="E854" s="305" t="s">
        <v>1103</v>
      </c>
      <c r="F854" s="351">
        <f>SUM(C854:C858)</f>
        <v>0</v>
      </c>
      <c r="G854" s="305"/>
      <c r="H854" s="351">
        <f>SUM(D854:D858)</f>
        <v>0</v>
      </c>
      <c r="I854" s="305"/>
      <c r="U854" s="155" t="str">
        <f t="shared" si="121"/>
        <v xml:space="preserve">  </v>
      </c>
    </row>
    <row r="855" spans="1:21" hidden="1">
      <c r="A855" s="361" t="s">
        <v>416</v>
      </c>
      <c r="B855" s="360">
        <v>4404040113.0010004</v>
      </c>
      <c r="C855" s="212">
        <f>SUMIF('ตัดระหว่างกัน 2565'!D:D,หมายเหตุ!$B855,'ตัดระหว่างกัน 2565'!L:L)-SUMIF('ตัดระหว่างกัน 2565'!D:D,$B855,'ตัดระหว่างกัน 2565'!K:K)</f>
        <v>0</v>
      </c>
      <c r="D855" s="213">
        <f>SUMIF('ตัดระหว่างกัน 2564'!D:D,$B855,'ตัดระหว่างกัน 2564'!L:L)-SUMIF('ตัดระหว่างกัน 2564'!D:D,หมายเหตุ!$B855,'ตัดระหว่างกัน 2564'!K:K)</f>
        <v>0</v>
      </c>
      <c r="E855" s="305"/>
      <c r="F855" s="305"/>
      <c r="G855" s="305"/>
      <c r="H855" s="305"/>
      <c r="I855" s="305"/>
      <c r="U855" s="155" t="str">
        <f t="shared" si="121"/>
        <v xml:space="preserve">  </v>
      </c>
    </row>
    <row r="856" spans="1:21" hidden="1">
      <c r="A856" s="303" t="s">
        <v>1050</v>
      </c>
      <c r="B856" s="360">
        <v>4404040113.0019999</v>
      </c>
      <c r="C856" s="212">
        <f>SUMIF('ตัดระหว่างกัน 2565'!D:D,หมายเหตุ!$B856,'ตัดระหว่างกัน 2565'!L:L)-SUMIF('ตัดระหว่างกัน 2565'!D:D,$B856,'ตัดระหว่างกัน 2565'!K:K)</f>
        <v>0</v>
      </c>
      <c r="D856" s="213">
        <f>SUMIF('ตัดระหว่างกัน 2564'!D:D,$B856,'ตัดระหว่างกัน 2564'!L:L)-SUMIF('ตัดระหว่างกัน 2564'!D:D,หมายเหตุ!$B856,'ตัดระหว่างกัน 2564'!K:K)</f>
        <v>0</v>
      </c>
      <c r="E856" s="305"/>
      <c r="F856" s="305"/>
      <c r="G856" s="305"/>
      <c r="H856" s="305"/>
      <c r="I856" s="305"/>
      <c r="U856" s="155" t="str">
        <f t="shared" si="121"/>
        <v xml:space="preserve">  </v>
      </c>
    </row>
    <row r="857" spans="1:21" hidden="1">
      <c r="A857" s="303" t="s">
        <v>1051</v>
      </c>
      <c r="B857" s="360">
        <v>4404040113.0030003</v>
      </c>
      <c r="C857" s="212">
        <f>SUMIF('ตัดระหว่างกัน 2565'!D:D,หมายเหตุ!$B857,'ตัดระหว่างกัน 2565'!L:L)-SUMIF('ตัดระหว่างกัน 2565'!D:D,$B857,'ตัดระหว่างกัน 2565'!K:K)</f>
        <v>0</v>
      </c>
      <c r="D857" s="213">
        <f>SUMIF('ตัดระหว่างกัน 2564'!D:D,$B857,'ตัดระหว่างกัน 2564'!L:L)-SUMIF('ตัดระหว่างกัน 2564'!D:D,หมายเหตุ!$B857,'ตัดระหว่างกัน 2564'!K:K)</f>
        <v>0</v>
      </c>
      <c r="E857" s="305"/>
      <c r="F857" s="305"/>
      <c r="G857" s="305"/>
      <c r="H857" s="305"/>
      <c r="I857" s="305"/>
      <c r="U857" s="155" t="str">
        <f t="shared" si="121"/>
        <v xml:space="preserve">  </v>
      </c>
    </row>
    <row r="858" spans="1:21" hidden="1">
      <c r="A858" s="361" t="s">
        <v>418</v>
      </c>
      <c r="B858" s="360">
        <v>4404040114.0010004</v>
      </c>
      <c r="C858" s="212">
        <f>SUMIF('ตัดระหว่างกัน 2565'!D:D,หมายเหตุ!$B858,'ตัดระหว่างกัน 2565'!L:L)-SUMIF('ตัดระหว่างกัน 2565'!D:D,$B858,'ตัดระหว่างกัน 2565'!K:K)</f>
        <v>0</v>
      </c>
      <c r="D858" s="213">
        <f>SUMIF('ตัดระหว่างกัน 2564'!D:D,$B858,'ตัดระหว่างกัน 2564'!L:L)-SUMIF('ตัดระหว่างกัน 2564'!D:D,หมายเหตุ!$B858,'ตัดระหว่างกัน 2564'!K:K)</f>
        <v>0</v>
      </c>
      <c r="E858" s="305"/>
      <c r="F858" s="358"/>
      <c r="G858" s="305"/>
      <c r="H858" s="358"/>
      <c r="I858" s="305"/>
      <c r="U858" s="155" t="str">
        <f t="shared" si="121"/>
        <v xml:space="preserve">  </v>
      </c>
    </row>
    <row r="859" spans="1:21" hidden="1">
      <c r="A859" s="300"/>
      <c r="B859" s="352"/>
      <c r="C859" s="212"/>
      <c r="D859" s="213"/>
      <c r="E859" s="293" t="s">
        <v>590</v>
      </c>
      <c r="F859" s="362">
        <f>SUM(F828:F858)</f>
        <v>0</v>
      </c>
      <c r="G859" s="305"/>
      <c r="H859" s="362">
        <f>SUM(H828:H858)</f>
        <v>0</v>
      </c>
      <c r="I859" s="312"/>
      <c r="U859" s="155" t="str">
        <f t="shared" si="121"/>
        <v xml:space="preserve">  </v>
      </c>
    </row>
    <row r="860" spans="1:21">
      <c r="A860" s="300"/>
      <c r="B860" s="352"/>
      <c r="C860" s="212"/>
      <c r="D860" s="213"/>
      <c r="E860" s="293" t="s">
        <v>591</v>
      </c>
      <c r="F860" s="293"/>
      <c r="G860" s="305"/>
      <c r="H860" s="293"/>
      <c r="I860" s="293"/>
      <c r="U860" s="155" t="str">
        <f>IF(F882&lt;&gt;0,"แสดง",IF(H882&lt;&gt;0,"แสดง","  "))</f>
        <v>แสดง</v>
      </c>
    </row>
    <row r="861" spans="1:21" hidden="1">
      <c r="A861" s="361" t="s">
        <v>593</v>
      </c>
      <c r="B861" s="304" t="s">
        <v>592</v>
      </c>
      <c r="C861" s="212">
        <f>SUMIF('ตัดระหว่างกัน 2565'!D:D,หมายเหตุ!$B861,'ตัดระหว่างกัน 2565'!L:L)-SUMIF('ตัดระหว่างกัน 2565'!D:D,$B861,'ตัดระหว่างกัน 2565'!K:K)</f>
        <v>0</v>
      </c>
      <c r="D861" s="213">
        <f>SUMIF('ตัดระหว่างกัน 2564'!D:D,$B861,'ตัดระหว่างกัน 2564'!L:L)-SUMIF('ตัดระหว่างกัน 2564'!D:D,หมายเหตุ!$B861,'ตัดระหว่างกัน 2564'!K:K)</f>
        <v>0</v>
      </c>
      <c r="E861" s="335" t="s">
        <v>1106</v>
      </c>
      <c r="F861" s="306">
        <f>SUM(C861:C862)</f>
        <v>0</v>
      </c>
      <c r="G861" s="305"/>
      <c r="H861" s="306">
        <f>SUM(D861:D862)</f>
        <v>0</v>
      </c>
      <c r="I861" s="307"/>
      <c r="U861" s="155" t="str">
        <f t="shared" si="121"/>
        <v xml:space="preserve">  </v>
      </c>
    </row>
    <row r="862" spans="1:21" hidden="1">
      <c r="A862" s="361" t="s">
        <v>595</v>
      </c>
      <c r="B862" s="304" t="s">
        <v>594</v>
      </c>
      <c r="C862" s="212">
        <f>SUMIF('ตัดระหว่างกัน 2565'!D:D,หมายเหตุ!$B862,'ตัดระหว่างกัน 2565'!L:L)-SUMIF('ตัดระหว่างกัน 2565'!D:D,$B862,'ตัดระหว่างกัน 2565'!K:K)</f>
        <v>0</v>
      </c>
      <c r="D862" s="213">
        <f>SUMIF('ตัดระหว่างกัน 2564'!D:D,$B862,'ตัดระหว่างกัน 2564'!L:L)-SUMIF('ตัดระหว่างกัน 2564'!D:D,หมายเหตุ!$B862,'ตัดระหว่างกัน 2564'!K:K)</f>
        <v>0</v>
      </c>
      <c r="E862" s="335"/>
      <c r="F862" s="305"/>
      <c r="G862" s="305"/>
      <c r="H862" s="305"/>
      <c r="I862" s="305"/>
      <c r="U862" s="155" t="str">
        <f t="shared" si="121"/>
        <v xml:space="preserve">  </v>
      </c>
    </row>
    <row r="863" spans="1:21" hidden="1">
      <c r="A863" s="361" t="s">
        <v>585</v>
      </c>
      <c r="B863" s="304" t="s">
        <v>596</v>
      </c>
      <c r="C863" s="212">
        <f>SUMIF('ตัดระหว่างกัน 2565'!D:D,หมายเหตุ!$B863,'ตัดระหว่างกัน 2565'!L:L)-SUMIF('ตัดระหว่างกัน 2565'!D:D,$B863,'ตัดระหว่างกัน 2565'!K:K)</f>
        <v>0</v>
      </c>
      <c r="D863" s="213">
        <f>SUMIF('ตัดระหว่างกัน 2564'!D:D,$B863,'ตัดระหว่างกัน 2564'!L:L)-SUMIF('ตัดระหว่างกัน 2564'!D:D,หมายเหตุ!$B863,'ตัดระหว่างกัน 2564'!K:K)</f>
        <v>0</v>
      </c>
      <c r="E863" s="335" t="s">
        <v>1104</v>
      </c>
      <c r="F863" s="306">
        <f>SUM(C863:C864)</f>
        <v>0</v>
      </c>
      <c r="G863" s="305"/>
      <c r="H863" s="306">
        <f>SUM(D863:D864)</f>
        <v>0</v>
      </c>
      <c r="I863" s="307"/>
      <c r="U863" s="155" t="str">
        <f t="shared" si="121"/>
        <v xml:space="preserve">  </v>
      </c>
    </row>
    <row r="864" spans="1:21" hidden="1">
      <c r="A864" s="361" t="s">
        <v>587</v>
      </c>
      <c r="B864" s="304" t="s">
        <v>597</v>
      </c>
      <c r="C864" s="212">
        <f>SUMIF('ตัดระหว่างกัน 2565'!D:D,หมายเหตุ!$B864,'ตัดระหว่างกัน 2565'!L:L)-SUMIF('ตัดระหว่างกัน 2565'!D:D,$B864,'ตัดระหว่างกัน 2565'!K:K)</f>
        <v>0</v>
      </c>
      <c r="D864" s="213">
        <f>SUMIF('ตัดระหว่างกัน 2564'!D:D,$B864,'ตัดระหว่างกัน 2564'!L:L)-SUMIF('ตัดระหว่างกัน 2564'!D:D,หมายเหตุ!$B864,'ตัดระหว่างกัน 2564'!K:K)</f>
        <v>0</v>
      </c>
      <c r="E864" s="335"/>
      <c r="F864" s="305"/>
      <c r="G864" s="305"/>
      <c r="H864" s="305"/>
      <c r="I864" s="305"/>
      <c r="U864" s="155" t="str">
        <f t="shared" si="121"/>
        <v xml:space="preserve">  </v>
      </c>
    </row>
    <row r="865" spans="1:21">
      <c r="A865" s="308" t="s">
        <v>372</v>
      </c>
      <c r="B865" s="363">
        <v>4404050105.0010004</v>
      </c>
      <c r="C865" s="212">
        <f>SUMIF('ตัดระหว่างกัน 2565'!D:D,หมายเหตุ!$B865,'ตัดระหว่างกัน 2565'!L:L)-SUMIF('ตัดระหว่างกัน 2565'!D:D,$B865,'ตัดระหว่างกัน 2565'!K:K)</f>
        <v>2427.19</v>
      </c>
      <c r="D865" s="213">
        <f>SUMIF('ตัดระหว่างกัน 2564'!D:D,$B865,'ตัดระหว่างกัน 2564'!L:L)-SUMIF('ตัดระหว่างกัน 2564'!D:D,หมายเหตุ!$B865,'ตัดระหว่างกัน 2564'!K:K)</f>
        <v>2204.16</v>
      </c>
      <c r="E865" s="305" t="s">
        <v>493</v>
      </c>
      <c r="F865" s="346">
        <f>SUM(C865:C876)</f>
        <v>2427.19</v>
      </c>
      <c r="G865" s="305"/>
      <c r="H865" s="346">
        <f>SUM(D865:D876)</f>
        <v>2204.16</v>
      </c>
      <c r="I865" s="264"/>
      <c r="U865" s="155" t="str">
        <f t="shared" si="121"/>
        <v>แสดง</v>
      </c>
    </row>
    <row r="866" spans="1:21" hidden="1">
      <c r="A866" s="308" t="s">
        <v>374</v>
      </c>
      <c r="B866" s="363">
        <v>4404050105.0019999</v>
      </c>
      <c r="C866" s="212">
        <f>SUMIF('ตัดระหว่างกัน 2565'!D:D,หมายเหตุ!$B866,'ตัดระหว่างกัน 2565'!L:L)-SUMIF('ตัดระหว่างกัน 2565'!D:D,$B866,'ตัดระหว่างกัน 2565'!K:K)</f>
        <v>0</v>
      </c>
      <c r="D866" s="213">
        <f>SUMIF('ตัดระหว่างกัน 2564'!D:D,$B866,'ตัดระหว่างกัน 2564'!L:L)-SUMIF('ตัดระหว่างกัน 2564'!D:D,หมายเหตุ!$B866,'ตัดระหว่างกัน 2564'!K:K)</f>
        <v>0</v>
      </c>
      <c r="E866" s="305"/>
      <c r="F866" s="264"/>
      <c r="G866" s="305"/>
      <c r="H866" s="264"/>
      <c r="I866" s="264"/>
      <c r="U866" s="155" t="str">
        <f t="shared" si="121"/>
        <v xml:space="preserve">  </v>
      </c>
    </row>
    <row r="867" spans="1:21" hidden="1">
      <c r="A867" s="308" t="s">
        <v>335</v>
      </c>
      <c r="B867" s="363">
        <v>4404050106.0010004</v>
      </c>
      <c r="C867" s="212">
        <f>SUMIF('ตัดระหว่างกัน 2565'!D:D,หมายเหตุ!$B867,'ตัดระหว่างกัน 2565'!L:L)-SUMIF('ตัดระหว่างกัน 2565'!D:D,$B867,'ตัดระหว่างกัน 2565'!K:K)</f>
        <v>0</v>
      </c>
      <c r="D867" s="213">
        <f>SUMIF('ตัดระหว่างกัน 2564'!D:D,$B867,'ตัดระหว่างกัน 2564'!L:L)-SUMIF('ตัดระหว่างกัน 2564'!D:D,หมายเหตุ!$B867,'ตัดระหว่างกัน 2564'!K:K)</f>
        <v>0</v>
      </c>
      <c r="E867" s="305"/>
      <c r="F867" s="264"/>
      <c r="G867" s="305"/>
      <c r="H867" s="264"/>
      <c r="I867" s="264"/>
      <c r="U867" s="155" t="str">
        <f t="shared" si="121"/>
        <v xml:space="preserve">  </v>
      </c>
    </row>
    <row r="868" spans="1:21" hidden="1">
      <c r="A868" s="361" t="s">
        <v>414</v>
      </c>
      <c r="B868" s="363">
        <v>4404050108.0010004</v>
      </c>
      <c r="C868" s="212">
        <f>SUMIF('ตัดระหว่างกัน 2565'!D:D,หมายเหตุ!$B868,'ตัดระหว่างกัน 2565'!L:L)-SUMIF('ตัดระหว่างกัน 2565'!D:D,$B868,'ตัดระหว่างกัน 2565'!K:K)</f>
        <v>0</v>
      </c>
      <c r="D868" s="213">
        <f>SUMIF('ตัดระหว่างกัน 2564'!D:D,$B868,'ตัดระหว่างกัน 2564'!L:L)-SUMIF('ตัดระหว่างกัน 2564'!D:D,หมายเหตุ!$B868,'ตัดระหว่างกัน 2564'!K:K)</f>
        <v>0</v>
      </c>
      <c r="E868" s="305"/>
      <c r="F868" s="264"/>
      <c r="G868" s="305"/>
      <c r="H868" s="264"/>
      <c r="I868" s="264"/>
      <c r="U868" s="155" t="str">
        <f t="shared" si="121"/>
        <v xml:space="preserve">  </v>
      </c>
    </row>
    <row r="869" spans="1:21" hidden="1">
      <c r="A869" s="361" t="s">
        <v>420</v>
      </c>
      <c r="B869" s="363">
        <v>4404050111.0010004</v>
      </c>
      <c r="C869" s="212">
        <f>SUMIF('ตัดระหว่างกัน 2565'!D:D,หมายเหตุ!$B869,'ตัดระหว่างกัน 2565'!L:L)-SUMIF('ตัดระหว่างกัน 2565'!D:D,$B869,'ตัดระหว่างกัน 2565'!K:K)</f>
        <v>0</v>
      </c>
      <c r="D869" s="213">
        <f>SUMIF('ตัดระหว่างกัน 2564'!D:D,$B869,'ตัดระหว่างกัน 2564'!L:L)-SUMIF('ตัดระหว่างกัน 2564'!D:D,หมายเหตุ!$B869,'ตัดระหว่างกัน 2564'!K:K)</f>
        <v>0</v>
      </c>
      <c r="E869" s="305"/>
      <c r="F869" s="264"/>
      <c r="G869" s="305"/>
      <c r="H869" s="264"/>
      <c r="I869" s="264"/>
      <c r="U869" s="155" t="str">
        <f t="shared" si="121"/>
        <v xml:space="preserve">  </v>
      </c>
    </row>
    <row r="870" spans="1:21" hidden="1">
      <c r="A870" s="308" t="s">
        <v>424</v>
      </c>
      <c r="B870" s="363">
        <v>4404050112.0010004</v>
      </c>
      <c r="C870" s="212">
        <f>SUMIF('ตัดระหว่างกัน 2565'!D:D,หมายเหตุ!$B870,'ตัดระหว่างกัน 2565'!L:L)-SUMIF('ตัดระหว่างกัน 2565'!D:D,$B870,'ตัดระหว่างกัน 2565'!K:K)</f>
        <v>0</v>
      </c>
      <c r="D870" s="213">
        <f>SUMIF('ตัดระหว่างกัน 2564'!D:D,$B870,'ตัดระหว่างกัน 2564'!L:L)-SUMIF('ตัดระหว่างกัน 2564'!D:D,หมายเหตุ!$B870,'ตัดระหว่างกัน 2564'!K:K)</f>
        <v>0</v>
      </c>
      <c r="E870" s="305"/>
      <c r="F870" s="264"/>
      <c r="G870" s="305"/>
      <c r="H870" s="264"/>
      <c r="I870" s="264"/>
      <c r="U870" s="155" t="str">
        <f t="shared" si="121"/>
        <v xml:space="preserve">  </v>
      </c>
    </row>
    <row r="871" spans="1:21" hidden="1">
      <c r="A871" s="303" t="s">
        <v>426</v>
      </c>
      <c r="B871" s="363">
        <v>4404050113.0010004</v>
      </c>
      <c r="C871" s="212">
        <f>SUMIF('ตัดระหว่างกัน 2565'!D:D,หมายเหตุ!$B871,'ตัดระหว่างกัน 2565'!L:L)-SUMIF('ตัดระหว่างกัน 2565'!D:D,$B871,'ตัดระหว่างกัน 2565'!K:K)</f>
        <v>0</v>
      </c>
      <c r="D871" s="213">
        <f>SUMIF('ตัดระหว่างกัน 2564'!D:D,$B871,'ตัดระหว่างกัน 2564'!L:L)-SUMIF('ตัดระหว่างกัน 2564'!D:D,หมายเหตุ!$B871,'ตัดระหว่างกัน 2564'!K:K)</f>
        <v>0</v>
      </c>
      <c r="E871" s="305"/>
      <c r="F871" s="264"/>
      <c r="G871" s="305"/>
      <c r="H871" s="264"/>
      <c r="I871" s="264"/>
      <c r="U871" s="155" t="str">
        <f t="shared" si="121"/>
        <v xml:space="preserve">  </v>
      </c>
    </row>
    <row r="872" spans="1:21" hidden="1">
      <c r="A872" s="308" t="s">
        <v>504</v>
      </c>
      <c r="B872" s="363">
        <v>4404050114.0010004</v>
      </c>
      <c r="C872" s="212">
        <f>SUMIF('ตัดระหว่างกัน 2565'!D:D,หมายเหตุ!$B872,'ตัดระหว่างกัน 2565'!L:L)-SUMIF('ตัดระหว่างกัน 2565'!D:D,$B872,'ตัดระหว่างกัน 2565'!K:K)</f>
        <v>0</v>
      </c>
      <c r="D872" s="213">
        <f>SUMIF('ตัดระหว่างกัน 2564'!D:D,$B872,'ตัดระหว่างกัน 2564'!L:L)-SUMIF('ตัดระหว่างกัน 2564'!D:D,หมายเหตุ!$B872,'ตัดระหว่างกัน 2564'!K:K)</f>
        <v>0</v>
      </c>
      <c r="E872" s="305"/>
      <c r="F872" s="264"/>
      <c r="G872" s="305"/>
      <c r="H872" s="264"/>
      <c r="I872" s="264"/>
      <c r="U872" s="155" t="str">
        <f t="shared" si="121"/>
        <v xml:space="preserve">  </v>
      </c>
    </row>
    <row r="873" spans="1:21" hidden="1">
      <c r="A873" s="308" t="s">
        <v>430</v>
      </c>
      <c r="B873" s="363">
        <v>4404050115.0010004</v>
      </c>
      <c r="C873" s="212">
        <f>SUMIF('ตัดระหว่างกัน 2565'!D:D,หมายเหตุ!$B873,'ตัดระหว่างกัน 2565'!L:L)-SUMIF('ตัดระหว่างกัน 2565'!D:D,$B873,'ตัดระหว่างกัน 2565'!K:K)</f>
        <v>0</v>
      </c>
      <c r="D873" s="213">
        <f>SUMIF('ตัดระหว่างกัน 2564'!D:D,$B873,'ตัดระหว่างกัน 2564'!L:L)-SUMIF('ตัดระหว่างกัน 2564'!D:D,หมายเหตุ!$B873,'ตัดระหว่างกัน 2564'!K:K)</f>
        <v>0</v>
      </c>
      <c r="E873" s="305"/>
      <c r="F873" s="264"/>
      <c r="G873" s="305"/>
      <c r="H873" s="264"/>
      <c r="I873" s="264"/>
      <c r="U873" s="155" t="str">
        <f t="shared" si="121"/>
        <v xml:space="preserve">  </v>
      </c>
    </row>
    <row r="874" spans="1:21" hidden="1">
      <c r="A874" s="308" t="s">
        <v>432</v>
      </c>
      <c r="B874" s="363">
        <v>4404050116.0010004</v>
      </c>
      <c r="C874" s="212">
        <f>SUMIF('ตัดระหว่างกัน 2565'!D:D,หมายเหตุ!$B874,'ตัดระหว่างกัน 2565'!L:L)-SUMIF('ตัดระหว่างกัน 2565'!D:D,$B874,'ตัดระหว่างกัน 2565'!K:K)</f>
        <v>0</v>
      </c>
      <c r="D874" s="213">
        <f>SUMIF('ตัดระหว่างกัน 2564'!D:D,$B874,'ตัดระหว่างกัน 2564'!L:L)-SUMIF('ตัดระหว่างกัน 2564'!D:D,หมายเหตุ!$B874,'ตัดระหว่างกัน 2564'!K:K)</f>
        <v>0</v>
      </c>
      <c r="E874" s="305"/>
      <c r="F874" s="264"/>
      <c r="G874" s="305"/>
      <c r="H874" s="264"/>
      <c r="I874" s="264"/>
      <c r="U874" s="155" t="str">
        <f t="shared" si="121"/>
        <v xml:space="preserve">  </v>
      </c>
    </row>
    <row r="875" spans="1:21" hidden="1">
      <c r="A875" s="308" t="s">
        <v>434</v>
      </c>
      <c r="B875" s="363">
        <v>4404050117.0010004</v>
      </c>
      <c r="C875" s="212">
        <f>SUMIF('ตัดระหว่างกัน 2565'!D:D,หมายเหตุ!$B875,'ตัดระหว่างกัน 2565'!L:L)-SUMIF('ตัดระหว่างกัน 2565'!D:D,$B875,'ตัดระหว่างกัน 2565'!K:K)</f>
        <v>0</v>
      </c>
      <c r="D875" s="213">
        <f>SUMIF('ตัดระหว่างกัน 2564'!D:D,$B875,'ตัดระหว่างกัน 2564'!L:L)-SUMIF('ตัดระหว่างกัน 2564'!D:D,หมายเหตุ!$B875,'ตัดระหว่างกัน 2564'!K:K)</f>
        <v>0</v>
      </c>
      <c r="E875" s="305"/>
      <c r="F875" s="264"/>
      <c r="G875" s="305"/>
      <c r="H875" s="264"/>
      <c r="I875" s="264"/>
      <c r="U875" s="155" t="str">
        <f t="shared" ref="U875:U934" si="122">IF(F875&lt;&gt;0,"แสดง",IF(H875&lt;&gt;0,"แสดง","  "))</f>
        <v xml:space="preserve">  </v>
      </c>
    </row>
    <row r="876" spans="1:21" hidden="1">
      <c r="A876" s="308" t="s">
        <v>410</v>
      </c>
      <c r="B876" s="363">
        <v>4404050199.0010004</v>
      </c>
      <c r="C876" s="212">
        <f>SUMIF('ตัดระหว่างกัน 2565'!D:D,หมายเหตุ!$B876,'ตัดระหว่างกัน 2565'!L:L)-SUMIF('ตัดระหว่างกัน 2565'!D:D,$B876,'ตัดระหว่างกัน 2565'!K:K)</f>
        <v>0</v>
      </c>
      <c r="D876" s="213">
        <f>SUMIF('ตัดระหว่างกัน 2564'!D:D,$B876,'ตัดระหว่างกัน 2564'!L:L)-SUMIF('ตัดระหว่างกัน 2564'!D:D,หมายเหตุ!$B876,'ตัดระหว่างกัน 2564'!K:K)</f>
        <v>0</v>
      </c>
      <c r="E876" s="305"/>
      <c r="F876" s="264"/>
      <c r="G876" s="305"/>
      <c r="H876" s="264"/>
      <c r="I876" s="264"/>
      <c r="U876" s="155" t="str">
        <f t="shared" si="122"/>
        <v xml:space="preserve">  </v>
      </c>
    </row>
    <row r="877" spans="1:21" hidden="1">
      <c r="A877" s="303" t="s">
        <v>486</v>
      </c>
      <c r="B877" s="304" t="s">
        <v>598</v>
      </c>
      <c r="C877" s="212">
        <f>SUMIF('ตัดระหว่างกัน 2565'!D:D,หมายเหตุ!$B877,'ตัดระหว่างกัน 2565'!L:L)-SUMIF('ตัดระหว่างกัน 2565'!D:D,$B877,'ตัดระหว่างกัน 2565'!K:K)</f>
        <v>0</v>
      </c>
      <c r="D877" s="213">
        <f>SUMIF('ตัดระหว่างกัน 2564'!D:D,$B877,'ตัดระหว่างกัน 2564'!L:L)-SUMIF('ตัดระหว่างกัน 2564'!D:D,หมายเหตุ!$B877,'ตัดระหว่างกัน 2564'!K:K)</f>
        <v>0</v>
      </c>
      <c r="E877" s="305" t="s">
        <v>1103</v>
      </c>
      <c r="F877" s="351">
        <f>SUM(C877:C881)</f>
        <v>0</v>
      </c>
      <c r="G877" s="305"/>
      <c r="H877" s="351">
        <f>SUM(D877:D881)</f>
        <v>0</v>
      </c>
      <c r="I877" s="305"/>
      <c r="U877" s="155" t="str">
        <f t="shared" si="122"/>
        <v xml:space="preserve">  </v>
      </c>
    </row>
    <row r="878" spans="1:21" hidden="1">
      <c r="A878" s="361" t="s">
        <v>416</v>
      </c>
      <c r="B878" s="363">
        <v>4404050109.0010004</v>
      </c>
      <c r="C878" s="212">
        <f>SUMIF('ตัดระหว่างกัน 2565'!D:D,หมายเหตุ!$B878,'ตัดระหว่างกัน 2565'!L:L)-SUMIF('ตัดระหว่างกัน 2565'!D:D,$B878,'ตัดระหว่างกัน 2565'!K:K)</f>
        <v>0</v>
      </c>
      <c r="D878" s="213">
        <f>SUMIF('ตัดระหว่างกัน 2564'!D:D,$B878,'ตัดระหว่างกัน 2564'!L:L)-SUMIF('ตัดระหว่างกัน 2564'!D:D,หมายเหตุ!$B878,'ตัดระหว่างกัน 2564'!K:K)</f>
        <v>0</v>
      </c>
      <c r="E878" s="305"/>
      <c r="F878" s="305"/>
      <c r="G878" s="305"/>
      <c r="H878" s="305"/>
      <c r="I878" s="305"/>
      <c r="U878" s="155" t="str">
        <f t="shared" si="122"/>
        <v xml:space="preserve">  </v>
      </c>
    </row>
    <row r="879" spans="1:21" hidden="1">
      <c r="A879" s="303" t="s">
        <v>1050</v>
      </c>
      <c r="B879" s="363">
        <v>4404050109.0019999</v>
      </c>
      <c r="C879" s="212">
        <f>SUMIF('ตัดระหว่างกัน 2565'!D:D,หมายเหตุ!$B879,'ตัดระหว่างกัน 2565'!L:L)-SUMIF('ตัดระหว่างกัน 2565'!D:D,$B879,'ตัดระหว่างกัน 2565'!K:K)</f>
        <v>0</v>
      </c>
      <c r="D879" s="213">
        <f>SUMIF('ตัดระหว่างกัน 2564'!D:D,$B879,'ตัดระหว่างกัน 2564'!L:L)-SUMIF('ตัดระหว่างกัน 2564'!D:D,หมายเหตุ!$B879,'ตัดระหว่างกัน 2564'!K:K)</f>
        <v>0</v>
      </c>
      <c r="E879" s="305"/>
      <c r="F879" s="305"/>
      <c r="G879" s="305"/>
      <c r="H879" s="305"/>
      <c r="I879" s="305"/>
      <c r="U879" s="155" t="str">
        <f t="shared" si="122"/>
        <v xml:space="preserve">  </v>
      </c>
    </row>
    <row r="880" spans="1:21" hidden="1">
      <c r="A880" s="303" t="s">
        <v>1051</v>
      </c>
      <c r="B880" s="363">
        <v>4404050109.0030003</v>
      </c>
      <c r="C880" s="212">
        <f>SUMIF('ตัดระหว่างกัน 2565'!D:D,หมายเหตุ!$B880,'ตัดระหว่างกัน 2565'!L:L)-SUMIF('ตัดระหว่างกัน 2565'!D:D,$B880,'ตัดระหว่างกัน 2565'!K:K)</f>
        <v>0</v>
      </c>
      <c r="D880" s="213">
        <f>SUMIF('ตัดระหว่างกัน 2564'!D:D,$B880,'ตัดระหว่างกัน 2564'!L:L)-SUMIF('ตัดระหว่างกัน 2564'!D:D,หมายเหตุ!$B880,'ตัดระหว่างกัน 2564'!K:K)</f>
        <v>0</v>
      </c>
      <c r="E880" s="305"/>
      <c r="F880" s="305"/>
      <c r="G880" s="305"/>
      <c r="H880" s="305"/>
      <c r="I880" s="305"/>
      <c r="U880" s="155" t="str">
        <f t="shared" si="122"/>
        <v xml:space="preserve">  </v>
      </c>
    </row>
    <row r="881" spans="1:21" hidden="1">
      <c r="A881" s="361" t="s">
        <v>418</v>
      </c>
      <c r="B881" s="363">
        <v>4404050110.0010004</v>
      </c>
      <c r="C881" s="212">
        <f>SUMIF('ตัดระหว่างกัน 2565'!D:D,หมายเหตุ!$B881,'ตัดระหว่างกัน 2565'!L:L)-SUMIF('ตัดระหว่างกัน 2565'!D:D,$B881,'ตัดระหว่างกัน 2565'!K:K)</f>
        <v>0</v>
      </c>
      <c r="D881" s="213">
        <f>SUMIF('ตัดระหว่างกัน 2564'!D:D,$B881,'ตัดระหว่างกัน 2564'!L:L)-SUMIF('ตัดระหว่างกัน 2564'!D:D,หมายเหตุ!$B881,'ตัดระหว่างกัน 2564'!K:K)</f>
        <v>0</v>
      </c>
      <c r="E881" s="305"/>
      <c r="F881" s="358"/>
      <c r="G881" s="305"/>
      <c r="H881" s="358"/>
      <c r="I881" s="305"/>
      <c r="U881" s="155" t="str">
        <f t="shared" si="122"/>
        <v xml:space="preserve">  </v>
      </c>
    </row>
    <row r="882" spans="1:21">
      <c r="A882" s="300"/>
      <c r="B882" s="352"/>
      <c r="C882" s="212"/>
      <c r="D882" s="213"/>
      <c r="E882" s="293" t="s">
        <v>599</v>
      </c>
      <c r="F882" s="347">
        <f>SUM(F861:F881)</f>
        <v>2427.19</v>
      </c>
      <c r="G882" s="305"/>
      <c r="H882" s="347">
        <f>SUM(H861:H881)</f>
        <v>2204.16</v>
      </c>
      <c r="I882" s="312"/>
      <c r="U882" s="155" t="str">
        <f t="shared" si="122"/>
        <v>แสดง</v>
      </c>
    </row>
    <row r="883" spans="1:21" hidden="1">
      <c r="A883" s="300"/>
      <c r="B883" s="352"/>
      <c r="C883" s="212"/>
      <c r="D883" s="213"/>
      <c r="E883" s="293" t="s">
        <v>600</v>
      </c>
      <c r="F883" s="293"/>
      <c r="G883" s="305"/>
      <c r="H883" s="293"/>
      <c r="I883" s="293"/>
      <c r="U883" s="155" t="str">
        <f>IF(F906&lt;&gt;0,"แสดง",IF(H906&lt;&gt;0,"แสดง","  "))</f>
        <v xml:space="preserve">  </v>
      </c>
    </row>
    <row r="884" spans="1:21" hidden="1">
      <c r="A884" s="361" t="s">
        <v>602</v>
      </c>
      <c r="B884" s="304" t="s">
        <v>601</v>
      </c>
      <c r="C884" s="212">
        <f>SUMIF('ตัดระหว่างกัน 2565'!D:D,หมายเหตุ!$B884,'ตัดระหว่างกัน 2565'!L:L)-SUMIF('ตัดระหว่างกัน 2565'!D:D,$B884,'ตัดระหว่างกัน 2565'!K:K)</f>
        <v>0</v>
      </c>
      <c r="D884" s="213">
        <f>SUMIF('ตัดระหว่างกัน 2564'!D:D,$B884,'ตัดระหว่างกัน 2564'!L:L)-SUMIF('ตัดระหว่างกัน 2564'!D:D,หมายเหตุ!$B884,'ตัดระหว่างกัน 2564'!K:K)</f>
        <v>0</v>
      </c>
      <c r="E884" s="335" t="s">
        <v>1104</v>
      </c>
      <c r="F884" s="351">
        <f>SUM(C884:C888)</f>
        <v>0</v>
      </c>
      <c r="G884" s="305"/>
      <c r="H884" s="351">
        <f>SUM(D884:D888)</f>
        <v>0</v>
      </c>
      <c r="I884" s="305"/>
      <c r="U884" s="155" t="str">
        <f t="shared" si="122"/>
        <v xml:space="preserve">  </v>
      </c>
    </row>
    <row r="885" spans="1:21" hidden="1">
      <c r="A885" s="361" t="s">
        <v>604</v>
      </c>
      <c r="B885" s="304" t="s">
        <v>603</v>
      </c>
      <c r="C885" s="212">
        <f>SUMIF('ตัดระหว่างกัน 2565'!D:D,หมายเหตุ!$B885,'ตัดระหว่างกัน 2565'!L:L)-SUMIF('ตัดระหว่างกัน 2565'!D:D,$B885,'ตัดระหว่างกัน 2565'!K:K)</f>
        <v>0</v>
      </c>
      <c r="D885" s="213">
        <f>SUMIF('ตัดระหว่างกัน 2564'!D:D,$B885,'ตัดระหว่างกัน 2564'!L:L)-SUMIF('ตัดระหว่างกัน 2564'!D:D,หมายเหตุ!$B885,'ตัดระหว่างกัน 2564'!K:K)</f>
        <v>0</v>
      </c>
      <c r="E885" s="335"/>
      <c r="F885" s="305"/>
      <c r="G885" s="305"/>
      <c r="H885" s="305"/>
      <c r="I885" s="305"/>
      <c r="U885" s="155" t="str">
        <f t="shared" si="122"/>
        <v xml:space="preserve">  </v>
      </c>
    </row>
    <row r="886" spans="1:21" hidden="1">
      <c r="A886" s="361" t="s">
        <v>585</v>
      </c>
      <c r="B886" s="304" t="s">
        <v>605</v>
      </c>
      <c r="C886" s="212">
        <f>SUMIF('ตัดระหว่างกัน 2565'!D:D,หมายเหตุ!$B886,'ตัดระหว่างกัน 2565'!L:L)-SUMIF('ตัดระหว่างกัน 2565'!D:D,$B886,'ตัดระหว่างกัน 2565'!K:K)</f>
        <v>0</v>
      </c>
      <c r="D886" s="213">
        <f>SUMIF('ตัดระหว่างกัน 2564'!D:D,$B886,'ตัดระหว่างกัน 2564'!L:L)-SUMIF('ตัดระหว่างกัน 2564'!D:D,หมายเหตุ!$B886,'ตัดระหว่างกัน 2564'!K:K)</f>
        <v>0</v>
      </c>
      <c r="E886" s="335"/>
      <c r="F886" s="305"/>
      <c r="G886" s="305"/>
      <c r="H886" s="305"/>
      <c r="I886" s="305"/>
      <c r="U886" s="155" t="str">
        <f t="shared" si="122"/>
        <v xml:space="preserve">  </v>
      </c>
    </row>
    <row r="887" spans="1:21" hidden="1">
      <c r="A887" s="361" t="s">
        <v>314</v>
      </c>
      <c r="B887" s="304" t="s">
        <v>606</v>
      </c>
      <c r="C887" s="212">
        <f>SUMIF('ตัดระหว่างกัน 2565'!D:D,หมายเหตุ!$B887,'ตัดระหว่างกัน 2565'!L:L)-SUMIF('ตัดระหว่างกัน 2565'!D:D,$B887,'ตัดระหว่างกัน 2565'!K:K)</f>
        <v>0</v>
      </c>
      <c r="D887" s="213">
        <f>SUMIF('ตัดระหว่างกัน 2564'!D:D,$B887,'ตัดระหว่างกัน 2564'!L:L)-SUMIF('ตัดระหว่างกัน 2564'!D:D,หมายเหตุ!$B887,'ตัดระหว่างกัน 2564'!K:K)</f>
        <v>0</v>
      </c>
      <c r="E887" s="335"/>
      <c r="F887" s="305"/>
      <c r="G887" s="305"/>
      <c r="H887" s="305"/>
      <c r="I887" s="305"/>
      <c r="U887" s="155" t="str">
        <f t="shared" si="122"/>
        <v xml:space="preserve">  </v>
      </c>
    </row>
    <row r="888" spans="1:21" hidden="1">
      <c r="A888" s="361" t="s">
        <v>608</v>
      </c>
      <c r="B888" s="304" t="s">
        <v>607</v>
      </c>
      <c r="C888" s="212">
        <f>SUMIF('ตัดระหว่างกัน 2565'!D:D,หมายเหตุ!$B888,'ตัดระหว่างกัน 2565'!L:L)-SUMIF('ตัดระหว่างกัน 2565'!D:D,$B888,'ตัดระหว่างกัน 2565'!K:K)</f>
        <v>0</v>
      </c>
      <c r="D888" s="213">
        <f>SUMIF('ตัดระหว่างกัน 2564'!D:D,$B888,'ตัดระหว่างกัน 2564'!L:L)-SUMIF('ตัดระหว่างกัน 2564'!D:D,หมายเหตุ!$B888,'ตัดระหว่างกัน 2564'!K:K)</f>
        <v>0</v>
      </c>
      <c r="E888" s="335"/>
      <c r="F888" s="305"/>
      <c r="G888" s="305"/>
      <c r="H888" s="305"/>
      <c r="I888" s="305"/>
      <c r="U888" s="155" t="str">
        <f t="shared" si="122"/>
        <v xml:space="preserve">  </v>
      </c>
    </row>
    <row r="889" spans="1:21" hidden="1">
      <c r="A889" s="308" t="s">
        <v>372</v>
      </c>
      <c r="B889" s="360">
        <v>4404060107.0010004</v>
      </c>
      <c r="C889" s="212">
        <f>SUMIF('ตัดระหว่างกัน 2565'!D:D,หมายเหตุ!$B889,'ตัดระหว่างกัน 2565'!L:L)-SUMIF('ตัดระหว่างกัน 2565'!D:D,$B889,'ตัดระหว่างกัน 2565'!K:K)</f>
        <v>0</v>
      </c>
      <c r="D889" s="213">
        <f>SUMIF('ตัดระหว่างกัน 2564'!D:D,$B889,'ตัดระหว่างกัน 2564'!L:L)-SUMIF('ตัดระหว่างกัน 2564'!D:D,หมายเหตุ!$B889,'ตัดระหว่างกัน 2564'!K:K)</f>
        <v>0</v>
      </c>
      <c r="E889" s="305" t="s">
        <v>493</v>
      </c>
      <c r="F889" s="346">
        <f>SUM(C889:C900)</f>
        <v>0</v>
      </c>
      <c r="G889" s="305"/>
      <c r="H889" s="346">
        <f>SUM(D889:D900)</f>
        <v>0</v>
      </c>
      <c r="I889" s="264"/>
      <c r="U889" s="155" t="str">
        <f t="shared" si="122"/>
        <v xml:space="preserve">  </v>
      </c>
    </row>
    <row r="890" spans="1:21" hidden="1">
      <c r="A890" s="308" t="s">
        <v>374</v>
      </c>
      <c r="B890" s="360">
        <v>4404060107.0019999</v>
      </c>
      <c r="C890" s="212">
        <f>SUMIF('ตัดระหว่างกัน 2565'!D:D,หมายเหตุ!$B890,'ตัดระหว่างกัน 2565'!L:L)-SUMIF('ตัดระหว่างกัน 2565'!D:D,$B890,'ตัดระหว่างกัน 2565'!K:K)</f>
        <v>0</v>
      </c>
      <c r="D890" s="213">
        <f>SUMIF('ตัดระหว่างกัน 2564'!D:D,$B890,'ตัดระหว่างกัน 2564'!L:L)-SUMIF('ตัดระหว่างกัน 2564'!D:D,หมายเหตุ!$B890,'ตัดระหว่างกัน 2564'!K:K)</f>
        <v>0</v>
      </c>
      <c r="E890" s="305"/>
      <c r="F890" s="264"/>
      <c r="G890" s="305"/>
      <c r="H890" s="264"/>
      <c r="I890" s="264"/>
      <c r="U890" s="155" t="str">
        <f t="shared" si="122"/>
        <v xml:space="preserve">  </v>
      </c>
    </row>
    <row r="891" spans="1:21" hidden="1">
      <c r="A891" s="308" t="s">
        <v>335</v>
      </c>
      <c r="B891" s="360">
        <v>4404060108.0010004</v>
      </c>
      <c r="C891" s="212">
        <f>SUMIF('ตัดระหว่างกัน 2565'!D:D,หมายเหตุ!$B891,'ตัดระหว่างกัน 2565'!L:L)-SUMIF('ตัดระหว่างกัน 2565'!D:D,$B891,'ตัดระหว่างกัน 2565'!K:K)</f>
        <v>0</v>
      </c>
      <c r="D891" s="213">
        <f>SUMIF('ตัดระหว่างกัน 2564'!D:D,$B891,'ตัดระหว่างกัน 2564'!L:L)-SUMIF('ตัดระหว่างกัน 2564'!D:D,หมายเหตุ!$B891,'ตัดระหว่างกัน 2564'!K:K)</f>
        <v>0</v>
      </c>
      <c r="E891" s="305"/>
      <c r="F891" s="264"/>
      <c r="G891" s="305"/>
      <c r="H891" s="264"/>
      <c r="I891" s="264"/>
      <c r="U891" s="155" t="str">
        <f t="shared" si="122"/>
        <v xml:space="preserve">  </v>
      </c>
    </row>
    <row r="892" spans="1:21" hidden="1">
      <c r="A892" s="361" t="s">
        <v>414</v>
      </c>
      <c r="B892" s="360">
        <v>4404060109.0010004</v>
      </c>
      <c r="C892" s="212">
        <f>SUMIF('ตัดระหว่างกัน 2565'!D:D,หมายเหตุ!$B892,'ตัดระหว่างกัน 2565'!L:L)-SUMIF('ตัดระหว่างกัน 2565'!D:D,$B892,'ตัดระหว่างกัน 2565'!K:K)</f>
        <v>0</v>
      </c>
      <c r="D892" s="213">
        <f>SUMIF('ตัดระหว่างกัน 2564'!D:D,$B892,'ตัดระหว่างกัน 2564'!L:L)-SUMIF('ตัดระหว่างกัน 2564'!D:D,หมายเหตุ!$B892,'ตัดระหว่างกัน 2564'!K:K)</f>
        <v>0</v>
      </c>
      <c r="E892" s="305"/>
      <c r="F892" s="264"/>
      <c r="G892" s="305"/>
      <c r="H892" s="264"/>
      <c r="I892" s="264"/>
      <c r="U892" s="155" t="str">
        <f t="shared" si="122"/>
        <v xml:space="preserve">  </v>
      </c>
    </row>
    <row r="893" spans="1:21" hidden="1">
      <c r="A893" s="361" t="s">
        <v>420</v>
      </c>
      <c r="B893" s="360">
        <v>4404060112.0010004</v>
      </c>
      <c r="C893" s="212">
        <f>SUMIF('ตัดระหว่างกัน 2565'!D:D,หมายเหตุ!$B893,'ตัดระหว่างกัน 2565'!L:L)-SUMIF('ตัดระหว่างกัน 2565'!D:D,$B893,'ตัดระหว่างกัน 2565'!K:K)</f>
        <v>0</v>
      </c>
      <c r="D893" s="213">
        <f>SUMIF('ตัดระหว่างกัน 2564'!D:D,$B893,'ตัดระหว่างกัน 2564'!L:L)-SUMIF('ตัดระหว่างกัน 2564'!D:D,หมายเหตุ!$B893,'ตัดระหว่างกัน 2564'!K:K)</f>
        <v>0</v>
      </c>
      <c r="E893" s="305"/>
      <c r="F893" s="264"/>
      <c r="G893" s="305"/>
      <c r="H893" s="264"/>
      <c r="I893" s="264"/>
      <c r="U893" s="155" t="str">
        <f t="shared" si="122"/>
        <v xml:space="preserve">  </v>
      </c>
    </row>
    <row r="894" spans="1:21" hidden="1">
      <c r="A894" s="308" t="s">
        <v>424</v>
      </c>
      <c r="B894" s="360">
        <v>4404060113.0010004</v>
      </c>
      <c r="C894" s="212">
        <f>SUMIF('ตัดระหว่างกัน 2565'!D:D,หมายเหตุ!$B894,'ตัดระหว่างกัน 2565'!L:L)-SUMIF('ตัดระหว่างกัน 2565'!D:D,$B894,'ตัดระหว่างกัน 2565'!K:K)</f>
        <v>0</v>
      </c>
      <c r="D894" s="213">
        <f>SUMIF('ตัดระหว่างกัน 2564'!D:D,$B894,'ตัดระหว่างกัน 2564'!L:L)-SUMIF('ตัดระหว่างกัน 2564'!D:D,หมายเหตุ!$B894,'ตัดระหว่างกัน 2564'!K:K)</f>
        <v>0</v>
      </c>
      <c r="E894" s="305"/>
      <c r="F894" s="264"/>
      <c r="G894" s="305"/>
      <c r="H894" s="264"/>
      <c r="I894" s="264"/>
      <c r="U894" s="155" t="str">
        <f t="shared" si="122"/>
        <v xml:space="preserve">  </v>
      </c>
    </row>
    <row r="895" spans="1:21" hidden="1">
      <c r="A895" s="303" t="s">
        <v>426</v>
      </c>
      <c r="B895" s="360">
        <v>4404060114.0010004</v>
      </c>
      <c r="C895" s="212">
        <f>SUMIF('ตัดระหว่างกัน 2565'!D:D,หมายเหตุ!$B895,'ตัดระหว่างกัน 2565'!L:L)-SUMIF('ตัดระหว่างกัน 2565'!D:D,$B895,'ตัดระหว่างกัน 2565'!K:K)</f>
        <v>0</v>
      </c>
      <c r="D895" s="213">
        <f>SUMIF('ตัดระหว่างกัน 2564'!D:D,$B895,'ตัดระหว่างกัน 2564'!L:L)-SUMIF('ตัดระหว่างกัน 2564'!D:D,หมายเหตุ!$B895,'ตัดระหว่างกัน 2564'!K:K)</f>
        <v>0</v>
      </c>
      <c r="E895" s="305"/>
      <c r="F895" s="264"/>
      <c r="G895" s="305"/>
      <c r="H895" s="264"/>
      <c r="I895" s="264"/>
      <c r="U895" s="155" t="str">
        <f t="shared" si="122"/>
        <v xml:space="preserve">  </v>
      </c>
    </row>
    <row r="896" spans="1:21" hidden="1">
      <c r="A896" s="308" t="s">
        <v>504</v>
      </c>
      <c r="B896" s="360">
        <v>4404060115.0010004</v>
      </c>
      <c r="C896" s="212">
        <f>SUMIF('ตัดระหว่างกัน 2565'!D:D,หมายเหตุ!$B896,'ตัดระหว่างกัน 2565'!L:L)-SUMIF('ตัดระหว่างกัน 2565'!D:D,$B896,'ตัดระหว่างกัน 2565'!K:K)</f>
        <v>0</v>
      </c>
      <c r="D896" s="213">
        <f>SUMIF('ตัดระหว่างกัน 2564'!D:D,$B896,'ตัดระหว่างกัน 2564'!L:L)-SUMIF('ตัดระหว่างกัน 2564'!D:D,หมายเหตุ!$B896,'ตัดระหว่างกัน 2564'!K:K)</f>
        <v>0</v>
      </c>
      <c r="E896" s="305"/>
      <c r="F896" s="264"/>
      <c r="G896" s="305"/>
      <c r="H896" s="264"/>
      <c r="I896" s="264"/>
      <c r="U896" s="155" t="str">
        <f t="shared" si="122"/>
        <v xml:space="preserve">  </v>
      </c>
    </row>
    <row r="897" spans="1:21" hidden="1">
      <c r="A897" s="308" t="s">
        <v>430</v>
      </c>
      <c r="B897" s="360">
        <v>440406116.00099999</v>
      </c>
      <c r="C897" s="212">
        <f>SUMIF('ตัดระหว่างกัน 2565'!D:D,หมายเหตุ!$B897,'ตัดระหว่างกัน 2565'!L:L)-SUMIF('ตัดระหว่างกัน 2565'!D:D,$B897,'ตัดระหว่างกัน 2565'!K:K)</f>
        <v>0</v>
      </c>
      <c r="D897" s="213">
        <f>SUMIF('ตัดระหว่างกัน 2564'!D:D,$B897,'ตัดระหว่างกัน 2564'!L:L)-SUMIF('ตัดระหว่างกัน 2564'!D:D,หมายเหตุ!$B897,'ตัดระหว่างกัน 2564'!K:K)</f>
        <v>0</v>
      </c>
      <c r="E897" s="305"/>
      <c r="F897" s="264"/>
      <c r="G897" s="305"/>
      <c r="H897" s="264"/>
      <c r="I897" s="264"/>
      <c r="U897" s="155" t="str">
        <f t="shared" si="122"/>
        <v xml:space="preserve">  </v>
      </c>
    </row>
    <row r="898" spans="1:21" hidden="1">
      <c r="A898" s="308" t="s">
        <v>432</v>
      </c>
      <c r="B898" s="360">
        <v>4404060117.0010004</v>
      </c>
      <c r="C898" s="212">
        <f>SUMIF('ตัดระหว่างกัน 2565'!D:D,หมายเหตุ!$B898,'ตัดระหว่างกัน 2565'!L:L)-SUMIF('ตัดระหว่างกัน 2565'!D:D,$B898,'ตัดระหว่างกัน 2565'!K:K)</f>
        <v>0</v>
      </c>
      <c r="D898" s="213">
        <f>SUMIF('ตัดระหว่างกัน 2564'!D:D,$B898,'ตัดระหว่างกัน 2564'!L:L)-SUMIF('ตัดระหว่างกัน 2564'!D:D,หมายเหตุ!$B898,'ตัดระหว่างกัน 2564'!K:K)</f>
        <v>0</v>
      </c>
      <c r="E898" s="305"/>
      <c r="F898" s="264"/>
      <c r="G898" s="305"/>
      <c r="H898" s="264"/>
      <c r="I898" s="264"/>
      <c r="U898" s="155" t="str">
        <f t="shared" si="122"/>
        <v xml:space="preserve">  </v>
      </c>
    </row>
    <row r="899" spans="1:21" hidden="1">
      <c r="A899" s="308" t="s">
        <v>434</v>
      </c>
      <c r="B899" s="360">
        <v>4404060118.0010004</v>
      </c>
      <c r="C899" s="212">
        <f>SUMIF('ตัดระหว่างกัน 2565'!D:D,หมายเหตุ!$B899,'ตัดระหว่างกัน 2565'!L:L)-SUMIF('ตัดระหว่างกัน 2565'!D:D,$B899,'ตัดระหว่างกัน 2565'!K:K)</f>
        <v>0</v>
      </c>
      <c r="D899" s="213">
        <f>SUMIF('ตัดระหว่างกัน 2564'!D:D,$B899,'ตัดระหว่างกัน 2564'!L:L)-SUMIF('ตัดระหว่างกัน 2564'!D:D,หมายเหตุ!$B899,'ตัดระหว่างกัน 2564'!K:K)</f>
        <v>0</v>
      </c>
      <c r="E899" s="305"/>
      <c r="F899" s="264"/>
      <c r="G899" s="305"/>
      <c r="H899" s="264"/>
      <c r="I899" s="264"/>
      <c r="U899" s="155" t="str">
        <f t="shared" si="122"/>
        <v xml:space="preserve">  </v>
      </c>
    </row>
    <row r="900" spans="1:21" hidden="1">
      <c r="A900" s="308" t="s">
        <v>410</v>
      </c>
      <c r="B900" s="360">
        <v>4404060199.0010004</v>
      </c>
      <c r="C900" s="212">
        <f>SUMIF('ตัดระหว่างกัน 2565'!D:D,หมายเหตุ!$B900,'ตัดระหว่างกัน 2565'!L:L)-SUMIF('ตัดระหว่างกัน 2565'!D:D,$B900,'ตัดระหว่างกัน 2565'!K:K)</f>
        <v>0</v>
      </c>
      <c r="D900" s="213">
        <f>SUMIF('ตัดระหว่างกัน 2564'!D:D,$B900,'ตัดระหว่างกัน 2564'!L:L)-SUMIF('ตัดระหว่างกัน 2564'!D:D,หมายเหตุ!$B900,'ตัดระหว่างกัน 2564'!K:K)</f>
        <v>0</v>
      </c>
      <c r="E900" s="305"/>
      <c r="F900" s="264"/>
      <c r="G900" s="305"/>
      <c r="H900" s="264"/>
      <c r="I900" s="264"/>
      <c r="U900" s="155" t="str">
        <f t="shared" si="122"/>
        <v xml:space="preserve">  </v>
      </c>
    </row>
    <row r="901" spans="1:21" hidden="1">
      <c r="A901" s="308" t="s">
        <v>486</v>
      </c>
      <c r="B901" s="304" t="s">
        <v>609</v>
      </c>
      <c r="C901" s="212">
        <f>SUMIF('ตัดระหว่างกัน 2565'!D:D,หมายเหตุ!$B901,'ตัดระหว่างกัน 2565'!L:L)-SUMIF('ตัดระหว่างกัน 2565'!D:D,$B901,'ตัดระหว่างกัน 2565'!K:K)</f>
        <v>0</v>
      </c>
      <c r="D901" s="213">
        <f>SUMIF('ตัดระหว่างกัน 2564'!D:D,$B901,'ตัดระหว่างกัน 2564'!L:L)-SUMIF('ตัดระหว่างกัน 2564'!D:D,หมายเหตุ!$B901,'ตัดระหว่างกัน 2564'!K:K)</f>
        <v>0</v>
      </c>
      <c r="E901" s="305" t="s">
        <v>1102</v>
      </c>
      <c r="F901" s="346">
        <f>SUM(C901:C905)</f>
        <v>0</v>
      </c>
      <c r="G901" s="305"/>
      <c r="H901" s="346">
        <f>SUM(D901:D905)</f>
        <v>0</v>
      </c>
      <c r="I901" s="264"/>
      <c r="U901" s="155" t="str">
        <f t="shared" si="122"/>
        <v xml:space="preserve">  </v>
      </c>
    </row>
    <row r="902" spans="1:21" hidden="1">
      <c r="A902" s="361" t="s">
        <v>416</v>
      </c>
      <c r="B902" s="360">
        <v>4404060110.0010004</v>
      </c>
      <c r="C902" s="212">
        <f>SUMIF('ตัดระหว่างกัน 2565'!D:D,หมายเหตุ!$B902,'ตัดระหว่างกัน 2565'!L:L)-SUMIF('ตัดระหว่างกัน 2565'!D:D,$B902,'ตัดระหว่างกัน 2565'!K:K)</f>
        <v>0</v>
      </c>
      <c r="D902" s="213">
        <f>SUMIF('ตัดระหว่างกัน 2564'!D:D,$B902,'ตัดระหว่างกัน 2564'!L:L)-SUMIF('ตัดระหว่างกัน 2564'!D:D,หมายเหตุ!$B902,'ตัดระหว่างกัน 2564'!K:K)</f>
        <v>0</v>
      </c>
      <c r="E902" s="305"/>
      <c r="F902" s="264"/>
      <c r="G902" s="305"/>
      <c r="H902" s="264"/>
      <c r="I902" s="264"/>
      <c r="U902" s="155" t="str">
        <f t="shared" si="122"/>
        <v xml:space="preserve">  </v>
      </c>
    </row>
    <row r="903" spans="1:21" hidden="1">
      <c r="A903" s="303" t="s">
        <v>1050</v>
      </c>
      <c r="B903" s="360">
        <v>4404060110.0019999</v>
      </c>
      <c r="C903" s="212">
        <f>SUMIF('ตัดระหว่างกัน 2565'!D:D,หมายเหตุ!$B903,'ตัดระหว่างกัน 2565'!L:L)-SUMIF('ตัดระหว่างกัน 2565'!D:D,$B903,'ตัดระหว่างกัน 2565'!K:K)</f>
        <v>0</v>
      </c>
      <c r="D903" s="213">
        <f>SUMIF('ตัดระหว่างกัน 2564'!D:D,$B903,'ตัดระหว่างกัน 2564'!L:L)-SUMIF('ตัดระหว่างกัน 2564'!D:D,หมายเหตุ!$B903,'ตัดระหว่างกัน 2564'!K:K)</f>
        <v>0</v>
      </c>
      <c r="E903" s="305"/>
      <c r="F903" s="264"/>
      <c r="G903" s="305"/>
      <c r="H903" s="264"/>
      <c r="I903" s="264"/>
      <c r="U903" s="155" t="str">
        <f t="shared" si="122"/>
        <v xml:space="preserve">  </v>
      </c>
    </row>
    <row r="904" spans="1:21" hidden="1">
      <c r="A904" s="303" t="s">
        <v>1051</v>
      </c>
      <c r="B904" s="360">
        <v>4404060110.0030003</v>
      </c>
      <c r="C904" s="212">
        <f>SUMIF('ตัดระหว่างกัน 2565'!D:D,หมายเหตุ!$B904,'ตัดระหว่างกัน 2565'!L:L)-SUMIF('ตัดระหว่างกัน 2565'!D:D,$B904,'ตัดระหว่างกัน 2565'!K:K)</f>
        <v>0</v>
      </c>
      <c r="D904" s="213">
        <f>SUMIF('ตัดระหว่างกัน 2564'!D:D,$B904,'ตัดระหว่างกัน 2564'!L:L)-SUMIF('ตัดระหว่างกัน 2564'!D:D,หมายเหตุ!$B904,'ตัดระหว่างกัน 2564'!K:K)</f>
        <v>0</v>
      </c>
      <c r="E904" s="305"/>
      <c r="F904" s="264"/>
      <c r="G904" s="305"/>
      <c r="H904" s="264"/>
      <c r="I904" s="264"/>
      <c r="U904" s="155" t="str">
        <f t="shared" si="122"/>
        <v xml:space="preserve">  </v>
      </c>
    </row>
    <row r="905" spans="1:21" hidden="1">
      <c r="A905" s="361" t="s">
        <v>418</v>
      </c>
      <c r="B905" s="360">
        <v>4404060111.0010004</v>
      </c>
      <c r="C905" s="212">
        <f>SUMIF('ตัดระหว่างกัน 2565'!D:D,หมายเหตุ!$B905,'ตัดระหว่างกัน 2565'!L:L)-SUMIF('ตัดระหว่างกัน 2565'!D:D,$B905,'ตัดระหว่างกัน 2565'!K:K)</f>
        <v>0</v>
      </c>
      <c r="D905" s="213">
        <f>SUMIF('ตัดระหว่างกัน 2564'!D:D,$B905,'ตัดระหว่างกัน 2564'!L:L)-SUMIF('ตัดระหว่างกัน 2564'!D:D,หมายเหตุ!$B905,'ตัดระหว่างกัน 2564'!K:K)</f>
        <v>0</v>
      </c>
      <c r="E905" s="305"/>
      <c r="F905" s="364"/>
      <c r="G905" s="305"/>
      <c r="H905" s="364"/>
      <c r="I905" s="264"/>
      <c r="U905" s="155" t="str">
        <f t="shared" si="122"/>
        <v xml:space="preserve">  </v>
      </c>
    </row>
    <row r="906" spans="1:21" hidden="1">
      <c r="A906" s="300"/>
      <c r="B906" s="355"/>
      <c r="C906" s="212"/>
      <c r="D906" s="213"/>
      <c r="E906" s="293" t="s">
        <v>610</v>
      </c>
      <c r="F906" s="362">
        <f>SUM(F884:F905)</f>
        <v>0</v>
      </c>
      <c r="G906" s="305"/>
      <c r="H906" s="362">
        <f>SUM(H884:H905)</f>
        <v>0</v>
      </c>
      <c r="I906" s="312"/>
      <c r="U906" s="155" t="str">
        <f t="shared" si="122"/>
        <v xml:space="preserve">  </v>
      </c>
    </row>
    <row r="907" spans="1:21" ht="20.25" thickBot="1">
      <c r="A907" s="300"/>
      <c r="B907" s="352"/>
      <c r="C907" s="212"/>
      <c r="D907" s="213"/>
      <c r="E907" s="365" t="s">
        <v>1025</v>
      </c>
      <c r="F907" s="354">
        <f>F780+F804+F826+F859+F882+F906</f>
        <v>2427.19</v>
      </c>
      <c r="G907" s="305"/>
      <c r="H907" s="354">
        <f>H780+H804+H826+H859+H882+H906</f>
        <v>2204.16</v>
      </c>
      <c r="I907" s="312"/>
      <c r="U907" s="155" t="str">
        <f t="shared" si="122"/>
        <v>แสดง</v>
      </c>
    </row>
    <row r="908" spans="1:21" ht="20.25" thickTop="1">
      <c r="A908" s="300"/>
      <c r="B908" s="352"/>
      <c r="C908" s="212"/>
      <c r="D908" s="213"/>
      <c r="E908" s="320"/>
      <c r="G908" s="305"/>
      <c r="J908" s="320"/>
      <c r="K908" s="320"/>
      <c r="L908" s="320"/>
      <c r="M908" s="320"/>
      <c r="U908" s="155" t="str">
        <f t="shared" ref="U908:U909" si="123">IF($F$907&lt;&gt;0,"แสดง",IF($H$907&lt;&gt;0,"แสดง","  "))</f>
        <v>แสดง</v>
      </c>
    </row>
    <row r="909" spans="1:21">
      <c r="C909" s="212"/>
      <c r="D909" s="213"/>
      <c r="G909" s="305"/>
      <c r="U909" s="155" t="str">
        <f t="shared" si="123"/>
        <v>แสดง</v>
      </c>
    </row>
    <row r="910" spans="1:21">
      <c r="C910" s="212"/>
      <c r="D910" s="213"/>
      <c r="E910" s="293" t="s">
        <v>1160</v>
      </c>
      <c r="F910" s="293"/>
      <c r="G910" s="293"/>
      <c r="H910" s="293"/>
      <c r="I910" s="299"/>
      <c r="J910" s="302"/>
      <c r="K910" s="302"/>
      <c r="L910" s="312"/>
      <c r="M910" s="312"/>
      <c r="U910" s="155" t="str">
        <f>IF($F$934&lt;&gt;0,"แสดง",IF($H$934&lt;&gt;0,"แสดง","  "))</f>
        <v>แสดง</v>
      </c>
    </row>
    <row r="911" spans="1:21">
      <c r="C911" s="212"/>
      <c r="D911" s="213"/>
      <c r="E911" s="301"/>
      <c r="H911" s="178" t="s">
        <v>973</v>
      </c>
      <c r="I911" s="294"/>
      <c r="J911" s="302"/>
      <c r="K911" s="302"/>
      <c r="L911" s="264"/>
      <c r="M911" s="264"/>
      <c r="U911" s="155" t="str">
        <f t="shared" ref="U911:U912" si="124">IF($F$934&lt;&gt;0,"แสดง",IF($H$934&lt;&gt;0,"แสดง","  "))</f>
        <v>แสดง</v>
      </c>
    </row>
    <row r="912" spans="1:21">
      <c r="C912" s="212"/>
      <c r="D912" s="213"/>
      <c r="E912" s="301"/>
      <c r="F912" s="302">
        <v>2565</v>
      </c>
      <c r="G912" s="302"/>
      <c r="H912" s="302">
        <v>2564</v>
      </c>
      <c r="I912" s="302"/>
      <c r="J912" s="302"/>
      <c r="K912" s="302"/>
      <c r="L912" s="264"/>
      <c r="M912" s="264"/>
      <c r="U912" s="155" t="str">
        <f t="shared" si="124"/>
        <v>แสดง</v>
      </c>
    </row>
    <row r="913" spans="1:21">
      <c r="A913" s="308" t="s">
        <v>372</v>
      </c>
      <c r="B913" s="348" t="s">
        <v>371</v>
      </c>
      <c r="C913" s="212">
        <f>SUMIF('ตัดระหว่างกัน 2565'!D:D,หมายเหตุ!$B913,'ตัดระหว่างกัน 2565'!L:L)-SUMIF('ตัดระหว่างกัน 2565'!D:D,$B913,'ตัดระหว่างกัน 2565'!K:K)</f>
        <v>328830.52</v>
      </c>
      <c r="D913" s="213">
        <f>SUMIF('ตัดระหว่างกัน 2564'!D:D,$B913,'ตัดระหว่างกัน 2564'!L:L)-SUMIF('ตัดระหว่างกัน 2564'!D:D,หมายเหตุ!$B913,'ตัดระหว่างกัน 2564'!K:K)</f>
        <v>304695.25</v>
      </c>
      <c r="E913" s="305" t="s">
        <v>372</v>
      </c>
      <c r="F913" s="306">
        <f>SUM(C913)</f>
        <v>328830.52</v>
      </c>
      <c r="G913" s="306"/>
      <c r="H913" s="306">
        <f>SUM(D913)</f>
        <v>304695.25</v>
      </c>
      <c r="I913" s="307"/>
      <c r="U913" s="155" t="str">
        <f t="shared" si="122"/>
        <v>แสดง</v>
      </c>
    </row>
    <row r="914" spans="1:21" hidden="1">
      <c r="A914" s="308" t="s">
        <v>374</v>
      </c>
      <c r="B914" s="309" t="s">
        <v>373</v>
      </c>
      <c r="C914" s="212">
        <f>SUMIF('ตัดระหว่างกัน 2565'!D:D,หมายเหตุ!$B914,'ตัดระหว่างกัน 2565'!L:L)-SUMIF('ตัดระหว่างกัน 2565'!D:D,$B914,'ตัดระหว่างกัน 2565'!K:K)</f>
        <v>0</v>
      </c>
      <c r="D914" s="213">
        <f>SUMIF('ตัดระหว่างกัน 2564'!D:D,$B914,'ตัดระหว่างกัน 2564'!L:L)-SUMIF('ตัดระหว่างกัน 2564'!D:D,หมายเหตุ!$B914,'ตัดระหว่างกัน 2564'!K:K)</f>
        <v>0</v>
      </c>
      <c r="E914" s="305" t="s">
        <v>370</v>
      </c>
      <c r="F914" s="351">
        <f>SUM(C914:C918)</f>
        <v>0</v>
      </c>
      <c r="G914" s="351"/>
      <c r="H914" s="351">
        <f>SUM(D914:D918)</f>
        <v>0</v>
      </c>
      <c r="I914" s="305"/>
      <c r="U914" s="155" t="str">
        <f t="shared" si="122"/>
        <v xml:space="preserve">  </v>
      </c>
    </row>
    <row r="915" spans="1:21" hidden="1">
      <c r="A915" s="308" t="s">
        <v>376</v>
      </c>
      <c r="B915" s="309" t="s">
        <v>375</v>
      </c>
      <c r="C915" s="212">
        <f>SUMIF('ตัดระหว่างกัน 2565'!D:D,หมายเหตุ!$B915,'ตัดระหว่างกัน 2565'!L:L)-SUMIF('ตัดระหว่างกัน 2565'!D:D,$B915,'ตัดระหว่างกัน 2565'!K:K)</f>
        <v>0</v>
      </c>
      <c r="D915" s="213">
        <f>SUMIF('ตัดระหว่างกัน 2564'!D:D,$B915,'ตัดระหว่างกัน 2564'!L:L)-SUMIF('ตัดระหว่างกัน 2564'!D:D,หมายเหตุ!$B915,'ตัดระหว่างกัน 2564'!K:K)</f>
        <v>0</v>
      </c>
      <c r="E915" s="305"/>
      <c r="F915" s="305"/>
      <c r="G915" s="305"/>
      <c r="H915" s="305"/>
      <c r="I915" s="305"/>
      <c r="U915" s="155" t="str">
        <f t="shared" si="122"/>
        <v xml:space="preserve">  </v>
      </c>
    </row>
    <row r="916" spans="1:21" hidden="1">
      <c r="A916" s="352" t="s">
        <v>378</v>
      </c>
      <c r="B916" s="309" t="s">
        <v>377</v>
      </c>
      <c r="C916" s="212">
        <f>SUMIF('ตัดระหว่างกัน 2565'!D:D,หมายเหตุ!$B916,'ตัดระหว่างกัน 2565'!L:L)-SUMIF('ตัดระหว่างกัน 2565'!D:D,$B916,'ตัดระหว่างกัน 2565'!K:K)</f>
        <v>0</v>
      </c>
      <c r="D916" s="213">
        <f>SUMIF('ตัดระหว่างกัน 2564'!D:D,$B916,'ตัดระหว่างกัน 2564'!L:L)-SUMIF('ตัดระหว่างกัน 2564'!D:D,หมายเหตุ!$B916,'ตัดระหว่างกัน 2564'!K:K)</f>
        <v>0</v>
      </c>
      <c r="E916" s="305"/>
      <c r="F916" s="305"/>
      <c r="G916" s="305"/>
      <c r="H916" s="305"/>
      <c r="I916" s="305"/>
      <c r="U916" s="155" t="str">
        <f t="shared" si="122"/>
        <v xml:space="preserve">  </v>
      </c>
    </row>
    <row r="917" spans="1:21" hidden="1">
      <c r="A917" s="352" t="s">
        <v>380</v>
      </c>
      <c r="B917" s="309" t="s">
        <v>379</v>
      </c>
      <c r="C917" s="212">
        <f>SUMIF('ตัดระหว่างกัน 2565'!D:D,หมายเหตุ!$B917,'ตัดระหว่างกัน 2565'!L:L)-SUMIF('ตัดระหว่างกัน 2565'!D:D,$B917,'ตัดระหว่างกัน 2565'!K:K)</f>
        <v>0</v>
      </c>
      <c r="D917" s="213">
        <f>SUMIF('ตัดระหว่างกัน 2564'!D:D,$B917,'ตัดระหว่างกัน 2564'!L:L)-SUMIF('ตัดระหว่างกัน 2564'!D:D,หมายเหตุ!$B917,'ตัดระหว่างกัน 2564'!K:K)</f>
        <v>0</v>
      </c>
      <c r="E917" s="305"/>
      <c r="F917" s="305"/>
      <c r="G917" s="305"/>
      <c r="H917" s="305"/>
      <c r="I917" s="305"/>
      <c r="U917" s="155" t="str">
        <f t="shared" si="122"/>
        <v xml:space="preserve">  </v>
      </c>
    </row>
    <row r="918" spans="1:21" hidden="1">
      <c r="A918" s="352" t="s">
        <v>382</v>
      </c>
      <c r="B918" s="309" t="s">
        <v>381</v>
      </c>
      <c r="C918" s="212">
        <f>SUMIF('ตัดระหว่างกัน 2565'!D:D,หมายเหตุ!$B918,'ตัดระหว่างกัน 2565'!L:L)-SUMIF('ตัดระหว่างกัน 2565'!D:D,$B918,'ตัดระหว่างกัน 2565'!K:K)</f>
        <v>0</v>
      </c>
      <c r="D918" s="213">
        <f>SUMIF('ตัดระหว่างกัน 2564'!D:D,$B918,'ตัดระหว่างกัน 2564'!L:L)-SUMIF('ตัดระหว่างกัน 2564'!D:D,หมายเหตุ!$B918,'ตัดระหว่างกัน 2564'!K:K)</f>
        <v>0</v>
      </c>
      <c r="E918" s="305"/>
      <c r="F918" s="305"/>
      <c r="G918" s="305"/>
      <c r="H918" s="305"/>
      <c r="I918" s="305"/>
      <c r="U918" s="155" t="str">
        <f t="shared" si="122"/>
        <v xml:space="preserve">  </v>
      </c>
    </row>
    <row r="919" spans="1:21" hidden="1">
      <c r="A919" s="352" t="s">
        <v>385</v>
      </c>
      <c r="B919" s="309" t="s">
        <v>384</v>
      </c>
      <c r="C919" s="212">
        <f>SUMIF('ตัดระหว่างกัน 2565'!D:D,หมายเหตุ!$B919,'ตัดระหว่างกัน 2565'!L:L)-SUMIF('ตัดระหว่างกัน 2565'!D:D,$B919,'ตัดระหว่างกัน 2565'!K:K)</f>
        <v>0</v>
      </c>
      <c r="D919" s="213">
        <f>SUMIF('ตัดระหว่างกัน 2564'!D:D,$B919,'ตัดระหว่างกัน 2564'!L:L)-SUMIF('ตัดระหว่างกัน 2564'!D:D,หมายเหตุ!$B919,'ตัดระหว่างกัน 2564'!K:K)</f>
        <v>0</v>
      </c>
      <c r="E919" s="305" t="s">
        <v>383</v>
      </c>
      <c r="F919" s="306">
        <f>SUM(C919)</f>
        <v>0</v>
      </c>
      <c r="G919" s="305"/>
      <c r="H919" s="306">
        <f>SUM(D919)</f>
        <v>0</v>
      </c>
      <c r="I919" s="307"/>
      <c r="U919" s="155" t="str">
        <f t="shared" si="122"/>
        <v xml:space="preserve">  </v>
      </c>
    </row>
    <row r="920" spans="1:21">
      <c r="A920" s="308" t="s">
        <v>412</v>
      </c>
      <c r="B920" s="348" t="s">
        <v>411</v>
      </c>
      <c r="C920" s="212">
        <f>SUMIF('ตัดระหว่างกัน 2565'!D:D,หมายเหตุ!$B920,'ตัดระหว่างกัน 2565'!L:L)-SUMIF('ตัดระหว่างกัน 2565'!D:D,$B920,'ตัดระหว่างกัน 2565'!K:K)</f>
        <v>0</v>
      </c>
      <c r="D920" s="213">
        <f>SUMIF('ตัดระหว่างกัน 2564'!D:D,$B920,'ตัดระหว่างกัน 2564'!L:L)-SUMIF('ตัดระหว่างกัน 2564'!D:D,หมายเหตุ!$B920,'ตัดระหว่างกัน 2564'!K:K)</f>
        <v>0</v>
      </c>
      <c r="E920" s="305" t="s">
        <v>410</v>
      </c>
      <c r="F920" s="353">
        <f>SUM(C920:C933)</f>
        <v>215560</v>
      </c>
      <c r="G920" s="305"/>
      <c r="H920" s="353">
        <f>SUM(D920:D933)</f>
        <v>118892</v>
      </c>
      <c r="I920" s="305"/>
      <c r="U920" s="155" t="str">
        <f t="shared" si="122"/>
        <v>แสดง</v>
      </c>
    </row>
    <row r="921" spans="1:21" hidden="1">
      <c r="A921" s="308" t="s">
        <v>414</v>
      </c>
      <c r="B921" s="309" t="s">
        <v>413</v>
      </c>
      <c r="C921" s="212">
        <f>SUMIF('ตัดระหว่างกัน 2565'!D:D,หมายเหตุ!$B921,'ตัดระหว่างกัน 2565'!L:L)-SUMIF('ตัดระหว่างกัน 2565'!D:D,$B921,'ตัดระหว่างกัน 2565'!K:K)</f>
        <v>530</v>
      </c>
      <c r="D921" s="213">
        <f>SUMIF('ตัดระหว่างกัน 2564'!D:D,$B921,'ตัดระหว่างกัน 2564'!L:L)-SUMIF('ตัดระหว่างกัน 2564'!D:D,หมายเหตุ!$B921,'ตัดระหว่างกัน 2564'!K:K)</f>
        <v>7772</v>
      </c>
      <c r="E921" s="305"/>
      <c r="G921" s="305"/>
      <c r="U921" s="155" t="str">
        <f t="shared" si="122"/>
        <v xml:space="preserve">  </v>
      </c>
    </row>
    <row r="922" spans="1:21" hidden="1">
      <c r="A922" s="352" t="s">
        <v>420</v>
      </c>
      <c r="B922" s="309" t="s">
        <v>419</v>
      </c>
      <c r="C922" s="212">
        <f>SUMIF('ตัดระหว่างกัน 2565'!D:D,หมายเหตุ!$B922,'ตัดระหว่างกัน 2565'!L:L)-SUMIF('ตัดระหว่างกัน 2565'!D:D,$B922,'ตัดระหว่างกัน 2565'!K:K)</f>
        <v>215000</v>
      </c>
      <c r="D922" s="213">
        <f>SUMIF('ตัดระหว่างกัน 2564'!D:D,$B922,'ตัดระหว่างกัน 2564'!L:L)-SUMIF('ตัดระหว่างกัน 2564'!D:D,หมายเหตุ!$B922,'ตัดระหว่างกัน 2564'!K:K)</f>
        <v>101000</v>
      </c>
      <c r="E922" s="305"/>
      <c r="G922" s="305"/>
      <c r="U922" s="155" t="str">
        <f t="shared" si="122"/>
        <v xml:space="preserve">  </v>
      </c>
    </row>
    <row r="923" spans="1:21" hidden="1">
      <c r="A923" s="352" t="s">
        <v>422</v>
      </c>
      <c r="B923" s="309" t="s">
        <v>421</v>
      </c>
      <c r="C923" s="212">
        <f>SUMIF('ตัดระหว่างกัน 2565'!D:D,หมายเหตุ!$B923,'ตัดระหว่างกัน 2565'!L:L)-SUMIF('ตัดระหว่างกัน 2565'!D:D,$B923,'ตัดระหว่างกัน 2565'!K:K)</f>
        <v>0</v>
      </c>
      <c r="D923" s="213">
        <f>SUMIF('ตัดระหว่างกัน 2564'!D:D,$B923,'ตัดระหว่างกัน 2564'!L:L)-SUMIF('ตัดระหว่างกัน 2564'!D:D,หมายเหตุ!$B923,'ตัดระหว่างกัน 2564'!K:K)</f>
        <v>0</v>
      </c>
      <c r="E923" s="305"/>
      <c r="G923" s="305"/>
      <c r="U923" s="155" t="str">
        <f t="shared" si="122"/>
        <v xml:space="preserve">  </v>
      </c>
    </row>
    <row r="924" spans="1:21" hidden="1">
      <c r="A924" s="352" t="s">
        <v>424</v>
      </c>
      <c r="B924" s="309" t="s">
        <v>423</v>
      </c>
      <c r="C924" s="212">
        <f>SUMIF('ตัดระหว่างกัน 2565'!D:D,หมายเหตุ!$B924,'ตัดระหว่างกัน 2565'!L:L)-SUMIF('ตัดระหว่างกัน 2565'!D:D,$B924,'ตัดระหว่างกัน 2565'!K:K)</f>
        <v>0</v>
      </c>
      <c r="D924" s="213">
        <f>SUMIF('ตัดระหว่างกัน 2564'!D:D,$B924,'ตัดระหว่างกัน 2564'!L:L)-SUMIF('ตัดระหว่างกัน 2564'!D:D,หมายเหตุ!$B924,'ตัดระหว่างกัน 2564'!K:K)</f>
        <v>0</v>
      </c>
      <c r="E924" s="305"/>
      <c r="G924" s="305"/>
      <c r="U924" s="155" t="str">
        <f t="shared" si="122"/>
        <v xml:space="preserve">  </v>
      </c>
    </row>
    <row r="925" spans="1:21" hidden="1">
      <c r="A925" s="352" t="s">
        <v>426</v>
      </c>
      <c r="B925" s="309" t="s">
        <v>425</v>
      </c>
      <c r="C925" s="212">
        <f>SUMIF('ตัดระหว่างกัน 2565'!D:D,หมายเหตุ!$B925,'ตัดระหว่างกัน 2565'!L:L)-SUMIF('ตัดระหว่างกัน 2565'!D:D,$B925,'ตัดระหว่างกัน 2565'!K:K)</f>
        <v>0</v>
      </c>
      <c r="D925" s="213">
        <f>SUMIF('ตัดระหว่างกัน 2564'!D:D,$B925,'ตัดระหว่างกัน 2564'!L:L)-SUMIF('ตัดระหว่างกัน 2564'!D:D,หมายเหตุ!$B925,'ตัดระหว่างกัน 2564'!K:K)</f>
        <v>0</v>
      </c>
      <c r="E925" s="305"/>
      <c r="G925" s="305"/>
      <c r="U925" s="155" t="str">
        <f t="shared" si="122"/>
        <v xml:space="preserve">  </v>
      </c>
    </row>
    <row r="926" spans="1:21" hidden="1">
      <c r="A926" s="352" t="s">
        <v>428</v>
      </c>
      <c r="B926" s="309" t="s">
        <v>427</v>
      </c>
      <c r="C926" s="212">
        <f>SUMIF('ตัดระหว่างกัน 2565'!D:D,หมายเหตุ!$B926,'ตัดระหว่างกัน 2565'!L:L)-SUMIF('ตัดระหว่างกัน 2565'!D:D,$B926,'ตัดระหว่างกัน 2565'!K:K)</f>
        <v>0</v>
      </c>
      <c r="D926" s="213">
        <f>SUMIF('ตัดระหว่างกัน 2564'!D:D,$B926,'ตัดระหว่างกัน 2564'!L:L)-SUMIF('ตัดระหว่างกัน 2564'!D:D,หมายเหตุ!$B926,'ตัดระหว่างกัน 2564'!K:K)</f>
        <v>0</v>
      </c>
      <c r="E926" s="305"/>
      <c r="G926" s="305"/>
      <c r="U926" s="155" t="str">
        <f t="shared" si="122"/>
        <v xml:space="preserve">  </v>
      </c>
    </row>
    <row r="927" spans="1:21" hidden="1">
      <c r="A927" s="352" t="s">
        <v>430</v>
      </c>
      <c r="B927" s="355" t="s">
        <v>429</v>
      </c>
      <c r="C927" s="212">
        <f>SUMIF('ตัดระหว่างกัน 2565'!D:D,หมายเหตุ!$B927,'ตัดระหว่างกัน 2565'!L:L)-SUMIF('ตัดระหว่างกัน 2565'!D:D,$B927,'ตัดระหว่างกัน 2565'!K:K)</f>
        <v>0</v>
      </c>
      <c r="D927" s="213">
        <f>SUMIF('ตัดระหว่างกัน 2564'!D:D,$B927,'ตัดระหว่างกัน 2564'!L:L)-SUMIF('ตัดระหว่างกัน 2564'!D:D,หมายเหตุ!$B927,'ตัดระหว่างกัน 2564'!K:K)</f>
        <v>0</v>
      </c>
      <c r="E927" s="305"/>
      <c r="G927" s="305"/>
      <c r="U927" s="155" t="str">
        <f t="shared" si="122"/>
        <v xml:space="preserve">  </v>
      </c>
    </row>
    <row r="928" spans="1:21" hidden="1">
      <c r="A928" s="352" t="s">
        <v>432</v>
      </c>
      <c r="B928" s="355" t="s">
        <v>431</v>
      </c>
      <c r="C928" s="212">
        <f>SUMIF('ตัดระหว่างกัน 2565'!D:D,หมายเหตุ!$B928,'ตัดระหว่างกัน 2565'!L:L)-SUMIF('ตัดระหว่างกัน 2565'!D:D,$B928,'ตัดระหว่างกัน 2565'!K:K)</f>
        <v>0</v>
      </c>
      <c r="D928" s="213">
        <f>SUMIF('ตัดระหว่างกัน 2564'!D:D,$B928,'ตัดระหว่างกัน 2564'!L:L)-SUMIF('ตัดระหว่างกัน 2564'!D:D,หมายเหตุ!$B928,'ตัดระหว่างกัน 2564'!K:K)</f>
        <v>0</v>
      </c>
      <c r="E928" s="305"/>
      <c r="G928" s="305"/>
      <c r="U928" s="155" t="str">
        <f t="shared" si="122"/>
        <v xml:space="preserve">  </v>
      </c>
    </row>
    <row r="929" spans="1:21" hidden="1">
      <c r="A929" s="352" t="s">
        <v>434</v>
      </c>
      <c r="B929" s="355" t="s">
        <v>433</v>
      </c>
      <c r="C929" s="212">
        <f>SUMIF('ตัดระหว่างกัน 2565'!D:D,หมายเหตุ!$B929,'ตัดระหว่างกัน 2565'!L:L)-SUMIF('ตัดระหว่างกัน 2565'!D:D,$B929,'ตัดระหว่างกัน 2565'!K:K)</f>
        <v>0</v>
      </c>
      <c r="D929" s="213">
        <f>SUMIF('ตัดระหว่างกัน 2564'!D:D,$B929,'ตัดระหว่างกัน 2564'!L:L)-SUMIF('ตัดระหว่างกัน 2564'!D:D,หมายเหตุ!$B929,'ตัดระหว่างกัน 2564'!K:K)</f>
        <v>0</v>
      </c>
      <c r="E929" s="305"/>
      <c r="G929" s="305"/>
      <c r="U929" s="155" t="str">
        <f t="shared" si="122"/>
        <v xml:space="preserve">  </v>
      </c>
    </row>
    <row r="930" spans="1:21" hidden="1">
      <c r="A930" s="352" t="s">
        <v>436</v>
      </c>
      <c r="B930" s="355" t="s">
        <v>435</v>
      </c>
      <c r="C930" s="212">
        <f>SUMIF('ตัดระหว่างกัน 2565'!D:D,หมายเหตุ!$B930,'ตัดระหว่างกัน 2565'!L:L)-SUMIF('ตัดระหว่างกัน 2565'!D:D,$B930,'ตัดระหว่างกัน 2565'!K:K)</f>
        <v>0</v>
      </c>
      <c r="D930" s="213">
        <f>SUMIF('ตัดระหว่างกัน 2564'!D:D,$B930,'ตัดระหว่างกัน 2564'!L:L)-SUMIF('ตัดระหว่างกัน 2564'!D:D,หมายเหตุ!$B930,'ตัดระหว่างกัน 2564'!K:K)</f>
        <v>0</v>
      </c>
      <c r="E930" s="305"/>
      <c r="G930" s="305"/>
      <c r="U930" s="155" t="str">
        <f t="shared" si="122"/>
        <v xml:space="preserve">  </v>
      </c>
    </row>
    <row r="931" spans="1:21" hidden="1">
      <c r="A931" s="352" t="s">
        <v>438</v>
      </c>
      <c r="B931" s="355" t="s">
        <v>437</v>
      </c>
      <c r="C931" s="212">
        <f>SUMIF('ตัดระหว่างกัน 2565'!D:D,หมายเหตุ!$B931,'ตัดระหว่างกัน 2565'!L:L)-SUMIF('ตัดระหว่างกัน 2565'!D:D,$B931,'ตัดระหว่างกัน 2565'!K:K)</f>
        <v>0</v>
      </c>
      <c r="D931" s="213">
        <f>SUMIF('ตัดระหว่างกัน 2564'!D:D,$B931,'ตัดระหว่างกัน 2564'!L:L)-SUMIF('ตัดระหว่างกัน 2564'!D:D,หมายเหตุ!$B931,'ตัดระหว่างกัน 2564'!K:K)</f>
        <v>0</v>
      </c>
      <c r="E931" s="305"/>
      <c r="G931" s="305"/>
      <c r="U931" s="155" t="str">
        <f t="shared" si="122"/>
        <v xml:space="preserve">  </v>
      </c>
    </row>
    <row r="932" spans="1:21" hidden="1">
      <c r="A932" s="352" t="s">
        <v>440</v>
      </c>
      <c r="B932" s="355" t="s">
        <v>439</v>
      </c>
      <c r="C932" s="212">
        <f>SUMIF('ตัดระหว่างกัน 2565'!D:D,หมายเหตุ!$B932,'ตัดระหว่างกัน 2565'!L:L)-SUMIF('ตัดระหว่างกัน 2565'!D:D,$B932,'ตัดระหว่างกัน 2565'!K:K)</f>
        <v>0</v>
      </c>
      <c r="D932" s="213">
        <f>SUMIF('ตัดระหว่างกัน 2564'!D:D,$B932,'ตัดระหว่างกัน 2564'!L:L)-SUMIF('ตัดระหว่างกัน 2564'!D:D,หมายเหตุ!$B932,'ตัดระหว่างกัน 2564'!K:K)</f>
        <v>0</v>
      </c>
      <c r="E932" s="305"/>
      <c r="G932" s="305"/>
      <c r="U932" s="155" t="str">
        <f t="shared" si="122"/>
        <v xml:space="preserve">  </v>
      </c>
    </row>
    <row r="933" spans="1:21" hidden="1">
      <c r="A933" s="352" t="s">
        <v>442</v>
      </c>
      <c r="B933" s="355" t="s">
        <v>441</v>
      </c>
      <c r="C933" s="212">
        <f>SUMIF('ตัดระหว่างกัน 2565'!D:D,หมายเหตุ!$B933,'ตัดระหว่างกัน 2565'!L:L)-SUMIF('ตัดระหว่างกัน 2565'!D:D,$B933,'ตัดระหว่างกัน 2565'!K:K)</f>
        <v>30</v>
      </c>
      <c r="D933" s="213">
        <f>SUMIF('ตัดระหว่างกัน 2564'!D:D,$B933,'ตัดระหว่างกัน 2564'!L:L)-SUMIF('ตัดระหว่างกัน 2564'!D:D,หมายเหตุ!$B933,'ตัดระหว่างกัน 2564'!K:K)</f>
        <v>10120</v>
      </c>
      <c r="E933" s="305"/>
      <c r="G933" s="305"/>
      <c r="U933" s="155" t="str">
        <f t="shared" si="122"/>
        <v xml:space="preserve">  </v>
      </c>
    </row>
    <row r="934" spans="1:21" ht="20.25" thickBot="1">
      <c r="A934" s="300"/>
      <c r="B934" s="352"/>
      <c r="C934" s="357"/>
      <c r="D934" s="352"/>
      <c r="E934" s="301" t="s">
        <v>1041</v>
      </c>
      <c r="F934" s="354">
        <f>SUM(F913:F920)</f>
        <v>544390.52</v>
      </c>
      <c r="G934" s="305"/>
      <c r="H934" s="354">
        <f>SUM(H913:H920)</f>
        <v>423587.25</v>
      </c>
      <c r="I934" s="312"/>
      <c r="U934" s="155" t="str">
        <f t="shared" si="122"/>
        <v>แสดง</v>
      </c>
    </row>
    <row r="935" spans="1:21" ht="20.25" thickTop="1">
      <c r="G935" s="305"/>
      <c r="U935" s="155" t="str">
        <f t="shared" ref="U935:U936" si="125">IF($F$934&lt;&gt;0,"แสดง",IF($H$934&lt;&gt;0,"แสดง","  "))</f>
        <v>แสดง</v>
      </c>
    </row>
    <row r="936" spans="1:21">
      <c r="U936" s="155" t="str">
        <f t="shared" si="125"/>
        <v>แสดง</v>
      </c>
    </row>
    <row r="937" spans="1:21">
      <c r="E937" s="299" t="s">
        <v>1159</v>
      </c>
      <c r="F937" s="487"/>
      <c r="G937" s="487"/>
      <c r="H937" s="487"/>
      <c r="I937" s="294"/>
      <c r="U937" s="155" t="str">
        <f>IF($F$972&lt;&gt;0,"แสดง",IF($H$972&lt;&gt;0,"แสดง","  "))</f>
        <v>แสดง</v>
      </c>
    </row>
    <row r="938" spans="1:21">
      <c r="E938" s="301"/>
      <c r="H938" s="178" t="s">
        <v>973</v>
      </c>
      <c r="I938" s="294"/>
      <c r="U938" s="155" t="str">
        <f t="shared" ref="U938:U939" si="126">IF($F$972&lt;&gt;0,"แสดง",IF($H$972&lt;&gt;0,"แสดง","  "))</f>
        <v>แสดง</v>
      </c>
    </row>
    <row r="939" spans="1:21">
      <c r="E939" s="301"/>
      <c r="F939" s="302">
        <v>2565</v>
      </c>
      <c r="G939" s="302"/>
      <c r="H939" s="302">
        <v>2564</v>
      </c>
      <c r="I939" s="302"/>
      <c r="U939" s="155" t="str">
        <f t="shared" si="126"/>
        <v>แสดง</v>
      </c>
    </row>
    <row r="940" spans="1:21">
      <c r="A940" s="352" t="s">
        <v>1561</v>
      </c>
      <c r="B940" s="355" t="s">
        <v>1560</v>
      </c>
      <c r="C940" s="212">
        <f>SUMIF('ตัดระหว่างกัน 2565'!D:D,$B940,'ตัดระหว่างกัน 2565'!K:K)-SUMIF('ตัดระหว่างกัน 2565'!D:D,หมายเหตุ!$B940,'ตัดระหว่างกัน 2565'!L:L)</f>
        <v>4677480</v>
      </c>
      <c r="D940" s="213">
        <f>SUMIF('ตัดระหว่างกัน 2564'!D:D,หมายเหตุ!$B940,'ตัดระหว่างกัน 2564'!K:K)-SUMIF('ตัดระหว่างกัน 2564'!D:D,$B940,'ตัดระหว่างกัน 2564'!L:L)</f>
        <v>4421820</v>
      </c>
      <c r="E940" s="158" t="s">
        <v>611</v>
      </c>
      <c r="F940" s="306">
        <f>SUM(C940:C941)</f>
        <v>4677480</v>
      </c>
      <c r="G940" s="306"/>
      <c r="H940" s="306">
        <f>SUM(D940:D941)</f>
        <v>4421820</v>
      </c>
      <c r="I940" s="307"/>
      <c r="U940" s="155" t="str">
        <f t="shared" ref="U940:U993" si="127">IF(F940&lt;&gt;0,"แสดง",IF(H940&lt;&gt;0,"แสดง","  "))</f>
        <v>แสดง</v>
      </c>
    </row>
    <row r="941" spans="1:21" hidden="1">
      <c r="A941" s="352" t="s">
        <v>1563</v>
      </c>
      <c r="B941" s="355" t="s">
        <v>1562</v>
      </c>
      <c r="C941" s="212">
        <f>SUMIF('ตัดระหว่างกัน 2565'!D:D,$B941,'ตัดระหว่างกัน 2565'!K:K)-SUMIF('ตัดระหว่างกัน 2565'!D:D,หมายเหตุ!$B941,'ตัดระหว่างกัน 2565'!L:L)</f>
        <v>0</v>
      </c>
      <c r="D941" s="213">
        <f>SUMIF('ตัดระหว่างกัน 2564'!D:D,หมายเหตุ!$B941,'ตัดระหว่างกัน 2564'!K:K)-SUMIF('ตัดระหว่างกัน 2564'!D:D,$B941,'ตัดระหว่างกัน 2564'!L:L)</f>
        <v>0</v>
      </c>
      <c r="E941" s="158"/>
      <c r="F941" s="307"/>
      <c r="G941" s="307"/>
      <c r="H941" s="307"/>
      <c r="I941" s="307"/>
      <c r="U941" s="155" t="str">
        <f t="shared" si="127"/>
        <v xml:space="preserve">  </v>
      </c>
    </row>
    <row r="942" spans="1:21">
      <c r="A942" s="352" t="s">
        <v>612</v>
      </c>
      <c r="B942" s="355" t="s">
        <v>613</v>
      </c>
      <c r="C942" s="212">
        <f>SUMIF('ตัดระหว่างกัน 2565'!D:D,$B942,'ตัดระหว่างกัน 2565'!K:K)-SUMIF('ตัดระหว่างกัน 2565'!D:D,หมายเหตุ!$B942,'ตัดระหว่างกัน 2565'!L:L)</f>
        <v>1195493</v>
      </c>
      <c r="D942" s="213">
        <f>SUMIF('ตัดระหว่างกัน 2564'!D:D,หมายเหตุ!$B942,'ตัดระหว่างกัน 2564'!K:K)-SUMIF('ตัดระหว่างกัน 2564'!D:D,$B942,'ตัดระหว่างกัน 2564'!L:L)</f>
        <v>2138470</v>
      </c>
      <c r="E942" s="158" t="s">
        <v>612</v>
      </c>
      <c r="F942" s="306">
        <f>SUM(C942)</f>
        <v>1195493</v>
      </c>
      <c r="G942" s="306"/>
      <c r="H942" s="306">
        <f t="shared" ref="H942:H948" si="128">SUM(D942)</f>
        <v>2138470</v>
      </c>
      <c r="I942" s="307"/>
      <c r="U942" s="155" t="str">
        <f t="shared" si="127"/>
        <v>แสดง</v>
      </c>
    </row>
    <row r="943" spans="1:21" hidden="1">
      <c r="A943" s="352" t="s">
        <v>614</v>
      </c>
      <c r="B943" s="355" t="s">
        <v>615</v>
      </c>
      <c r="C943" s="212">
        <f>SUMIF('ตัดระหว่างกัน 2565'!D:D,$B943,'ตัดระหว่างกัน 2565'!K:K)-SUMIF('ตัดระหว่างกัน 2565'!D:D,หมายเหตุ!$B943,'ตัดระหว่างกัน 2565'!L:L)</f>
        <v>0</v>
      </c>
      <c r="D943" s="213">
        <f>SUMIF('ตัดระหว่างกัน 2564'!D:D,หมายเหตุ!$B943,'ตัดระหว่างกัน 2564'!K:K)-SUMIF('ตัดระหว่างกัน 2564'!D:D,$B943,'ตัดระหว่างกัน 2564'!L:L)</f>
        <v>0</v>
      </c>
      <c r="E943" s="155" t="s">
        <v>614</v>
      </c>
      <c r="F943" s="306">
        <f t="shared" ref="F943:F948" si="129">SUM(C943)</f>
        <v>0</v>
      </c>
      <c r="G943" s="306"/>
      <c r="H943" s="306">
        <f t="shared" si="128"/>
        <v>0</v>
      </c>
      <c r="I943" s="264"/>
      <c r="U943" s="155" t="str">
        <f t="shared" si="127"/>
        <v xml:space="preserve">  </v>
      </c>
    </row>
    <row r="944" spans="1:21">
      <c r="A944" s="352" t="s">
        <v>616</v>
      </c>
      <c r="B944" s="355" t="s">
        <v>617</v>
      </c>
      <c r="C944" s="212">
        <f>SUMIF('ตัดระหว่างกัน 2565'!D:D,$B944,'ตัดระหว่างกัน 2565'!K:K)-SUMIF('ตัดระหว่างกัน 2565'!D:D,หมายเหตุ!$B944,'ตัดระหว่างกัน 2565'!L:L)</f>
        <v>210000</v>
      </c>
      <c r="D944" s="213">
        <f>SUMIF('ตัดระหว่างกัน 2564'!D:D,หมายเหตุ!$B944,'ตัดระหว่างกัน 2564'!K:K)-SUMIF('ตัดระหว่างกัน 2564'!D:D,$B944,'ตัดระหว่างกัน 2564'!L:L)</f>
        <v>210000</v>
      </c>
      <c r="E944" s="155" t="s">
        <v>616</v>
      </c>
      <c r="F944" s="306">
        <f t="shared" si="129"/>
        <v>210000</v>
      </c>
      <c r="G944" s="306"/>
      <c r="H944" s="306">
        <f t="shared" si="128"/>
        <v>210000</v>
      </c>
      <c r="I944" s="264"/>
      <c r="U944" s="155" t="str">
        <f t="shared" si="127"/>
        <v>แสดง</v>
      </c>
    </row>
    <row r="945" spans="1:21" hidden="1">
      <c r="A945" s="352" t="s">
        <v>618</v>
      </c>
      <c r="B945" s="355" t="s">
        <v>619</v>
      </c>
      <c r="C945" s="212">
        <f>SUMIF('ตัดระหว่างกัน 2565'!D:D,$B945,'ตัดระหว่างกัน 2565'!K:K)-SUMIF('ตัดระหว่างกัน 2565'!D:D,หมายเหตุ!$B945,'ตัดระหว่างกัน 2565'!L:L)</f>
        <v>0</v>
      </c>
      <c r="D945" s="213">
        <f>SUMIF('ตัดระหว่างกัน 2564'!D:D,หมายเหตุ!$B945,'ตัดระหว่างกัน 2564'!K:K)-SUMIF('ตัดระหว่างกัน 2564'!D:D,$B945,'ตัดระหว่างกัน 2564'!L:L)</f>
        <v>0</v>
      </c>
      <c r="E945" s="155" t="s">
        <v>618</v>
      </c>
      <c r="F945" s="306">
        <f t="shared" si="129"/>
        <v>0</v>
      </c>
      <c r="G945" s="306"/>
      <c r="H945" s="306">
        <f t="shared" si="128"/>
        <v>0</v>
      </c>
      <c r="I945" s="264"/>
      <c r="U945" s="155" t="str">
        <f t="shared" si="127"/>
        <v xml:space="preserve">  </v>
      </c>
    </row>
    <row r="946" spans="1:21">
      <c r="A946" s="352" t="s">
        <v>621</v>
      </c>
      <c r="B946" s="355" t="s">
        <v>1021</v>
      </c>
      <c r="C946" s="212">
        <f>SUMIF('ตัดระหว่างกัน 2565'!D:D,$B946,'ตัดระหว่างกัน 2565'!K:K)-SUMIF('ตัดระหว่างกัน 2565'!D:D,หมายเหตุ!$B946,'ตัดระหว่างกัน 2565'!L:L)</f>
        <v>999210</v>
      </c>
      <c r="D946" s="213">
        <f>SUMIF('ตัดระหว่างกัน 2564'!D:D,หมายเหตุ!$B946,'ตัดระหว่างกัน 2564'!K:K)-SUMIF('ตัดระหว่างกัน 2564'!D:D,$B946,'ตัดระหว่างกัน 2564'!L:L)</f>
        <v>1120879</v>
      </c>
      <c r="E946" s="155" t="s">
        <v>620</v>
      </c>
      <c r="F946" s="306">
        <f t="shared" si="129"/>
        <v>999210</v>
      </c>
      <c r="G946" s="306"/>
      <c r="H946" s="306">
        <f t="shared" si="128"/>
        <v>1120879</v>
      </c>
      <c r="I946" s="264"/>
      <c r="U946" s="155" t="str">
        <f t="shared" si="127"/>
        <v>แสดง</v>
      </c>
    </row>
    <row r="947" spans="1:21">
      <c r="A947" s="352" t="s">
        <v>622</v>
      </c>
      <c r="B947" s="355" t="s">
        <v>623</v>
      </c>
      <c r="C947" s="212">
        <f>SUMIF('ตัดระหว่างกัน 2565'!D:D,$B947,'ตัดระหว่างกัน 2565'!K:K)-SUMIF('ตัดระหว่างกัน 2565'!D:D,หมายเหตุ!$B947,'ตัดระหว่างกัน 2565'!L:L)</f>
        <v>57810</v>
      </c>
      <c r="D947" s="213">
        <f>SUMIF('ตัดระหว่างกัน 2564'!D:D,หมายเหตุ!$B947,'ตัดระหว่างกัน 2564'!K:K)-SUMIF('ตัดระหว่างกัน 2564'!D:D,$B947,'ตัดระหว่างกัน 2564'!L:L)</f>
        <v>70888</v>
      </c>
      <c r="E947" s="155" t="s">
        <v>622</v>
      </c>
      <c r="F947" s="306">
        <f t="shared" si="129"/>
        <v>57810</v>
      </c>
      <c r="G947" s="306"/>
      <c r="H947" s="306">
        <f t="shared" si="128"/>
        <v>70888</v>
      </c>
      <c r="I947" s="264"/>
      <c r="U947" s="155" t="str">
        <f t="shared" si="127"/>
        <v>แสดง</v>
      </c>
    </row>
    <row r="948" spans="1:21" hidden="1">
      <c r="A948" s="352" t="s">
        <v>624</v>
      </c>
      <c r="B948" s="355" t="s">
        <v>625</v>
      </c>
      <c r="C948" s="212">
        <f>SUMIF('ตัดระหว่างกัน 2565'!D:D,$B948,'ตัดระหว่างกัน 2565'!K:K)-SUMIF('ตัดระหว่างกัน 2565'!D:D,หมายเหตุ!$B948,'ตัดระหว่างกัน 2565'!L:L)</f>
        <v>0</v>
      </c>
      <c r="D948" s="213">
        <f>SUMIF('ตัดระหว่างกัน 2564'!D:D,หมายเหตุ!$B948,'ตัดระหว่างกัน 2564'!K:K)-SUMIF('ตัดระหว่างกัน 2564'!D:D,$B948,'ตัดระหว่างกัน 2564'!L:L)</f>
        <v>0</v>
      </c>
      <c r="E948" s="155" t="s">
        <v>624</v>
      </c>
      <c r="F948" s="306">
        <f t="shared" si="129"/>
        <v>0</v>
      </c>
      <c r="G948" s="306"/>
      <c r="H948" s="306">
        <f t="shared" si="128"/>
        <v>0</v>
      </c>
      <c r="I948" s="264"/>
      <c r="U948" s="155" t="str">
        <f t="shared" si="127"/>
        <v xml:space="preserve">  </v>
      </c>
    </row>
    <row r="949" spans="1:21" hidden="1">
      <c r="A949" s="352" t="s">
        <v>1565</v>
      </c>
      <c r="B949" s="355" t="s">
        <v>1564</v>
      </c>
      <c r="C949" s="212">
        <f>SUMIF('ตัดระหว่างกัน 2565'!D:D,$B949,'ตัดระหว่างกัน 2565'!K:K)-SUMIF('ตัดระหว่างกัน 2565'!D:D,หมายเหตุ!$B949,'ตัดระหว่างกัน 2565'!L:L)</f>
        <v>0</v>
      </c>
      <c r="D949" s="213">
        <f>SUMIF('ตัดระหว่างกัน 2564'!D:D,หมายเหตุ!$B949,'ตัดระหว่างกัน 2564'!K:K)-SUMIF('ตัดระหว่างกัน 2564'!D:D,$B949,'ตัดระหว่างกัน 2564'!L:L)</f>
        <v>0</v>
      </c>
      <c r="E949" s="180" t="s">
        <v>626</v>
      </c>
      <c r="F949" s="306">
        <f>SUM(C949:C953)</f>
        <v>0</v>
      </c>
      <c r="G949" s="306"/>
      <c r="H949" s="306">
        <f>SUM(D949:D953)</f>
        <v>0</v>
      </c>
      <c r="I949" s="307"/>
      <c r="U949" s="155" t="str">
        <f t="shared" si="127"/>
        <v xml:space="preserve">  </v>
      </c>
    </row>
    <row r="950" spans="1:21" hidden="1">
      <c r="A950" s="352" t="s">
        <v>1567</v>
      </c>
      <c r="B950" s="355" t="s">
        <v>1566</v>
      </c>
      <c r="C950" s="212">
        <f>SUMIF('ตัดระหว่างกัน 2565'!D:D,$B950,'ตัดระหว่างกัน 2565'!K:K)-SUMIF('ตัดระหว่างกัน 2565'!D:D,หมายเหตุ!$B950,'ตัดระหว่างกัน 2565'!L:L)</f>
        <v>0</v>
      </c>
      <c r="D950" s="213">
        <f>SUMIF('ตัดระหว่างกัน 2564'!D:D,หมายเหตุ!$B950,'ตัดระหว่างกัน 2564'!K:K)-SUMIF('ตัดระหว่างกัน 2564'!D:D,$B950,'ตัดระหว่างกัน 2564'!L:L)</f>
        <v>0</v>
      </c>
      <c r="E950" s="180"/>
      <c r="F950" s="307"/>
      <c r="G950" s="307"/>
      <c r="H950" s="307"/>
      <c r="I950" s="307"/>
      <c r="U950" s="155" t="str">
        <f t="shared" si="127"/>
        <v xml:space="preserve">  </v>
      </c>
    </row>
    <row r="951" spans="1:21" hidden="1">
      <c r="A951" s="352" t="s">
        <v>1569</v>
      </c>
      <c r="B951" s="355" t="s">
        <v>1568</v>
      </c>
      <c r="C951" s="212">
        <f>SUMIF('ตัดระหว่างกัน 2565'!D:D,$B951,'ตัดระหว่างกัน 2565'!K:K)-SUMIF('ตัดระหว่างกัน 2565'!D:D,หมายเหตุ!$B951,'ตัดระหว่างกัน 2565'!L:L)</f>
        <v>0</v>
      </c>
      <c r="D951" s="213">
        <f>SUMIF('ตัดระหว่างกัน 2564'!D:D,หมายเหตุ!$B951,'ตัดระหว่างกัน 2564'!K:K)-SUMIF('ตัดระหว่างกัน 2564'!D:D,$B951,'ตัดระหว่างกัน 2564'!L:L)</f>
        <v>0</v>
      </c>
      <c r="E951" s="180"/>
      <c r="F951" s="307"/>
      <c r="G951" s="307"/>
      <c r="H951" s="307"/>
      <c r="I951" s="307"/>
      <c r="U951" s="155" t="str">
        <f t="shared" si="127"/>
        <v xml:space="preserve">  </v>
      </c>
    </row>
    <row r="952" spans="1:21" hidden="1">
      <c r="A952" s="352" t="s">
        <v>1571</v>
      </c>
      <c r="B952" s="355" t="s">
        <v>1570</v>
      </c>
      <c r="C952" s="212">
        <f>SUMIF('ตัดระหว่างกัน 2565'!D:D,$B952,'ตัดระหว่างกัน 2565'!K:K)-SUMIF('ตัดระหว่างกัน 2565'!D:D,หมายเหตุ!$B952,'ตัดระหว่างกัน 2565'!L:L)</f>
        <v>0</v>
      </c>
      <c r="D952" s="213">
        <f>SUMIF('ตัดระหว่างกัน 2564'!D:D,หมายเหตุ!$B952,'ตัดระหว่างกัน 2564'!K:K)-SUMIF('ตัดระหว่างกัน 2564'!D:D,$B952,'ตัดระหว่างกัน 2564'!L:L)</f>
        <v>0</v>
      </c>
      <c r="E952" s="180"/>
      <c r="F952" s="307"/>
      <c r="G952" s="307"/>
      <c r="H952" s="307"/>
      <c r="I952" s="307"/>
      <c r="U952" s="155" t="str">
        <f t="shared" si="127"/>
        <v xml:space="preserve">  </v>
      </c>
    </row>
    <row r="953" spans="1:21" hidden="1">
      <c r="A953" s="352" t="s">
        <v>1573</v>
      </c>
      <c r="B953" s="355" t="s">
        <v>1572</v>
      </c>
      <c r="C953" s="212">
        <f>SUMIF('ตัดระหว่างกัน 2565'!D:D,$B953,'ตัดระหว่างกัน 2565'!K:K)-SUMIF('ตัดระหว่างกัน 2565'!D:D,หมายเหตุ!$B953,'ตัดระหว่างกัน 2565'!L:L)</f>
        <v>0</v>
      </c>
      <c r="D953" s="213">
        <f>SUMIF('ตัดระหว่างกัน 2564'!D:D,หมายเหตุ!$B953,'ตัดระหว่างกัน 2564'!K:K)-SUMIF('ตัดระหว่างกัน 2564'!D:D,$B953,'ตัดระหว่างกัน 2564'!L:L)</f>
        <v>0</v>
      </c>
      <c r="E953" s="180"/>
      <c r="F953" s="307"/>
      <c r="G953" s="307"/>
      <c r="H953" s="307"/>
      <c r="I953" s="307"/>
      <c r="U953" s="155" t="str">
        <f t="shared" si="127"/>
        <v xml:space="preserve">  </v>
      </c>
    </row>
    <row r="954" spans="1:21">
      <c r="A954" s="352" t="s">
        <v>627</v>
      </c>
      <c r="B954" s="355" t="s">
        <v>628</v>
      </c>
      <c r="C954" s="212">
        <f>SUMIF('ตัดระหว่างกัน 2565'!D:D,$B954,'ตัดระหว่างกัน 2565'!K:K)-SUMIF('ตัดระหว่างกัน 2565'!D:D,หมายเหตุ!$B954,'ตัดระหว่างกัน 2565'!L:L)</f>
        <v>12450</v>
      </c>
      <c r="D954" s="213">
        <f>SUMIF('ตัดระหว่างกัน 2564'!D:D,หมายเหตุ!$B954,'ตัดระหว่างกัน 2564'!K:K)-SUMIF('ตัดระหว่างกัน 2564'!D:D,$B954,'ตัดระหว่างกัน 2564'!L:L)</f>
        <v>10500</v>
      </c>
      <c r="E954" s="158" t="s">
        <v>627</v>
      </c>
      <c r="F954" s="306">
        <f>SUM(C954)</f>
        <v>12450</v>
      </c>
      <c r="G954" s="306"/>
      <c r="H954" s="306">
        <f t="shared" ref="H954:H965" si="130">SUM(D954)</f>
        <v>10500</v>
      </c>
      <c r="I954" s="264"/>
      <c r="U954" s="155" t="str">
        <f t="shared" si="127"/>
        <v>แสดง</v>
      </c>
    </row>
    <row r="955" spans="1:21" hidden="1">
      <c r="A955" s="352" t="s">
        <v>629</v>
      </c>
      <c r="B955" s="355" t="s">
        <v>630</v>
      </c>
      <c r="C955" s="212">
        <f>SUMIF('ตัดระหว่างกัน 2565'!D:D,$B955,'ตัดระหว่างกัน 2565'!K:K)-SUMIF('ตัดระหว่างกัน 2565'!D:D,หมายเหตุ!$B955,'ตัดระหว่างกัน 2565'!L:L)</f>
        <v>0</v>
      </c>
      <c r="D955" s="213">
        <f>SUMIF('ตัดระหว่างกัน 2564'!D:D,หมายเหตุ!$B955,'ตัดระหว่างกัน 2564'!K:K)-SUMIF('ตัดระหว่างกัน 2564'!D:D,$B955,'ตัดระหว่างกัน 2564'!L:L)</f>
        <v>0</v>
      </c>
      <c r="E955" s="158" t="s">
        <v>629</v>
      </c>
      <c r="F955" s="306">
        <f t="shared" ref="F955:F969" si="131">SUM(C955)</f>
        <v>0</v>
      </c>
      <c r="G955" s="306"/>
      <c r="H955" s="306">
        <f t="shared" si="130"/>
        <v>0</v>
      </c>
      <c r="I955" s="264"/>
      <c r="U955" s="155" t="str">
        <f t="shared" si="127"/>
        <v xml:space="preserve">  </v>
      </c>
    </row>
    <row r="956" spans="1:21" hidden="1">
      <c r="A956" s="352" t="s">
        <v>631</v>
      </c>
      <c r="B956" s="355" t="s">
        <v>632</v>
      </c>
      <c r="C956" s="212">
        <f>SUMIF('ตัดระหว่างกัน 2565'!D:D,$B956,'ตัดระหว่างกัน 2565'!K:K)-SUMIF('ตัดระหว่างกัน 2565'!D:D,หมายเหตุ!$B956,'ตัดระหว่างกัน 2565'!L:L)</f>
        <v>0</v>
      </c>
      <c r="D956" s="213">
        <f>SUMIF('ตัดระหว่างกัน 2564'!D:D,หมายเหตุ!$B956,'ตัดระหว่างกัน 2564'!K:K)-SUMIF('ตัดระหว่างกัน 2564'!D:D,$B956,'ตัดระหว่างกัน 2564'!L:L)</f>
        <v>0</v>
      </c>
      <c r="E956" s="155" t="s">
        <v>631</v>
      </c>
      <c r="F956" s="306">
        <f t="shared" si="131"/>
        <v>0</v>
      </c>
      <c r="G956" s="306"/>
      <c r="H956" s="306">
        <f t="shared" si="130"/>
        <v>0</v>
      </c>
      <c r="I956" s="264"/>
      <c r="U956" s="155" t="str">
        <f t="shared" si="127"/>
        <v xml:space="preserve">  </v>
      </c>
    </row>
    <row r="957" spans="1:21" hidden="1">
      <c r="A957" s="352" t="s">
        <v>633</v>
      </c>
      <c r="B957" s="355" t="s">
        <v>634</v>
      </c>
      <c r="C957" s="212">
        <f>SUMIF('ตัดระหว่างกัน 2565'!D:D,$B957,'ตัดระหว่างกัน 2565'!K:K)-SUMIF('ตัดระหว่างกัน 2565'!D:D,หมายเหตุ!$B957,'ตัดระหว่างกัน 2565'!L:L)</f>
        <v>0</v>
      </c>
      <c r="D957" s="213">
        <f>SUMIF('ตัดระหว่างกัน 2564'!D:D,หมายเหตุ!$B957,'ตัดระหว่างกัน 2564'!K:K)-SUMIF('ตัดระหว่างกัน 2564'!D:D,$B957,'ตัดระหว่างกัน 2564'!L:L)</f>
        <v>0</v>
      </c>
      <c r="E957" s="155" t="s">
        <v>633</v>
      </c>
      <c r="F957" s="306">
        <f t="shared" si="131"/>
        <v>0</v>
      </c>
      <c r="G957" s="306"/>
      <c r="H957" s="306">
        <f t="shared" si="130"/>
        <v>0</v>
      </c>
      <c r="I957" s="264"/>
      <c r="U957" s="155" t="str">
        <f t="shared" si="127"/>
        <v xml:space="preserve">  </v>
      </c>
    </row>
    <row r="958" spans="1:21" hidden="1">
      <c r="A958" s="352" t="s">
        <v>635</v>
      </c>
      <c r="B958" s="355" t="s">
        <v>636</v>
      </c>
      <c r="C958" s="212">
        <f>SUMIF('ตัดระหว่างกัน 2565'!D:D,$B958,'ตัดระหว่างกัน 2565'!K:K)-SUMIF('ตัดระหว่างกัน 2565'!D:D,หมายเหตุ!$B958,'ตัดระหว่างกัน 2565'!L:L)</f>
        <v>0</v>
      </c>
      <c r="D958" s="213">
        <f>SUMIF('ตัดระหว่างกัน 2564'!D:D,หมายเหตุ!$B958,'ตัดระหว่างกัน 2564'!K:K)-SUMIF('ตัดระหว่างกัน 2564'!D:D,$B958,'ตัดระหว่างกัน 2564'!L:L)</f>
        <v>0</v>
      </c>
      <c r="E958" s="155" t="s">
        <v>635</v>
      </c>
      <c r="F958" s="306">
        <f t="shared" si="131"/>
        <v>0</v>
      </c>
      <c r="G958" s="306"/>
      <c r="H958" s="306">
        <f t="shared" si="130"/>
        <v>0</v>
      </c>
      <c r="I958" s="264"/>
      <c r="U958" s="155" t="str">
        <f t="shared" si="127"/>
        <v xml:space="preserve">  </v>
      </c>
    </row>
    <row r="959" spans="1:21" hidden="1">
      <c r="A959" s="352" t="s">
        <v>639</v>
      </c>
      <c r="B959" s="355" t="s">
        <v>638</v>
      </c>
      <c r="C959" s="212">
        <f>SUMIF('ตัดระหว่างกัน 2565'!D:D,$B959,'ตัดระหว่างกัน 2565'!K:K)-SUMIF('ตัดระหว่างกัน 2565'!D:D,หมายเหตุ!$B959,'ตัดระหว่างกัน 2565'!L:L)</f>
        <v>0</v>
      </c>
      <c r="D959" s="213">
        <f>SUMIF('ตัดระหว่างกัน 2564'!D:D,หมายเหตุ!$B959,'ตัดระหว่างกัน 2564'!K:K)-SUMIF('ตัดระหว่างกัน 2564'!D:D,$B959,'ตัดระหว่างกัน 2564'!L:L)</f>
        <v>0</v>
      </c>
      <c r="E959" s="155" t="s">
        <v>637</v>
      </c>
      <c r="F959" s="306">
        <f t="shared" si="131"/>
        <v>0</v>
      </c>
      <c r="G959" s="306"/>
      <c r="H959" s="306">
        <f t="shared" si="130"/>
        <v>0</v>
      </c>
      <c r="I959" s="264"/>
      <c r="U959" s="155" t="str">
        <f t="shared" si="127"/>
        <v xml:space="preserve">  </v>
      </c>
    </row>
    <row r="960" spans="1:21" hidden="1">
      <c r="A960" s="352" t="s">
        <v>640</v>
      </c>
      <c r="B960" s="355" t="s">
        <v>641</v>
      </c>
      <c r="C960" s="212">
        <f>SUMIF('ตัดระหว่างกัน 2565'!D:D,$B960,'ตัดระหว่างกัน 2565'!K:K)-SUMIF('ตัดระหว่างกัน 2565'!D:D,หมายเหตุ!$B960,'ตัดระหว่างกัน 2565'!L:L)</f>
        <v>0</v>
      </c>
      <c r="D960" s="213">
        <f>SUMIF('ตัดระหว่างกัน 2564'!D:D,หมายเหตุ!$B960,'ตัดระหว่างกัน 2564'!K:K)-SUMIF('ตัดระหว่างกัน 2564'!D:D,$B960,'ตัดระหว่างกัน 2564'!L:L)</f>
        <v>0</v>
      </c>
      <c r="E960" s="155" t="s">
        <v>640</v>
      </c>
      <c r="F960" s="306">
        <f t="shared" si="131"/>
        <v>0</v>
      </c>
      <c r="G960" s="306"/>
      <c r="H960" s="306">
        <f t="shared" si="130"/>
        <v>0</v>
      </c>
      <c r="I960" s="264"/>
      <c r="U960" s="155" t="str">
        <f t="shared" si="127"/>
        <v xml:space="preserve">  </v>
      </c>
    </row>
    <row r="961" spans="1:21">
      <c r="A961" s="352" t="s">
        <v>642</v>
      </c>
      <c r="B961" s="355" t="s">
        <v>643</v>
      </c>
      <c r="C961" s="212">
        <f>SUMIF('ตัดระหว่างกัน 2565'!D:D,$B961,'ตัดระหว่างกัน 2565'!K:K)-SUMIF('ตัดระหว่างกัน 2565'!D:D,หมายเหตุ!$B961,'ตัดระหว่างกัน 2565'!L:L)</f>
        <v>490290</v>
      </c>
      <c r="D961" s="213">
        <f>SUMIF('ตัดระหว่างกัน 2564'!D:D,หมายเหตุ!$B961,'ตัดระหว่างกัน 2564'!K:K)-SUMIF('ตัดระหว่างกัน 2564'!D:D,$B961,'ตัดระหว่างกัน 2564'!L:L)</f>
        <v>424561</v>
      </c>
      <c r="E961" s="158" t="s">
        <v>642</v>
      </c>
      <c r="F961" s="306">
        <f t="shared" si="131"/>
        <v>490290</v>
      </c>
      <c r="G961" s="306"/>
      <c r="H961" s="306">
        <f t="shared" si="130"/>
        <v>424561</v>
      </c>
      <c r="I961" s="264"/>
      <c r="U961" s="155" t="str">
        <f t="shared" si="127"/>
        <v>แสดง</v>
      </c>
    </row>
    <row r="962" spans="1:21">
      <c r="A962" s="352" t="s">
        <v>644</v>
      </c>
      <c r="B962" s="355" t="s">
        <v>645</v>
      </c>
      <c r="C962" s="212">
        <f>SUMIF('ตัดระหว่างกัน 2565'!D:D,$B962,'ตัดระหว่างกัน 2565'!K:K)-SUMIF('ตัดระหว่างกัน 2565'!D:D,หมายเหตุ!$B962,'ตัดระหว่างกัน 2565'!L:L)</f>
        <v>35741.300000000003</v>
      </c>
      <c r="D962" s="213">
        <f>SUMIF('ตัดระหว่างกัน 2564'!D:D,หมายเหตุ!$B962,'ตัดระหว่างกัน 2564'!K:K)-SUMIF('ตัดระหว่างกัน 2564'!D:D,$B962,'ตัดระหว่างกัน 2564'!L:L)</f>
        <v>36000</v>
      </c>
      <c r="E962" s="155" t="s">
        <v>644</v>
      </c>
      <c r="F962" s="306">
        <f t="shared" si="131"/>
        <v>35741.300000000003</v>
      </c>
      <c r="G962" s="306"/>
      <c r="H962" s="306">
        <f t="shared" si="130"/>
        <v>36000</v>
      </c>
      <c r="I962" s="264"/>
      <c r="U962" s="155" t="str">
        <f t="shared" si="127"/>
        <v>แสดง</v>
      </c>
    </row>
    <row r="963" spans="1:21">
      <c r="A963" s="352" t="s">
        <v>646</v>
      </c>
      <c r="B963" s="355" t="s">
        <v>647</v>
      </c>
      <c r="C963" s="212">
        <f>SUMIF('ตัดระหว่างกัน 2565'!D:D,$B963,'ตัดระหว่างกัน 2565'!K:K)-SUMIF('ตัดระหว่างกัน 2565'!D:D,หมายเหตุ!$B963,'ตัดระหว่างกัน 2565'!L:L)</f>
        <v>2300</v>
      </c>
      <c r="D963" s="213">
        <f>SUMIF('ตัดระหว่างกัน 2564'!D:D,หมายเหตุ!$B963,'ตัดระหว่างกัน 2564'!K:K)-SUMIF('ตัดระหว่างกัน 2564'!D:D,$B963,'ตัดระหว่างกัน 2564'!L:L)</f>
        <v>0</v>
      </c>
      <c r="E963" s="158" t="s">
        <v>646</v>
      </c>
      <c r="F963" s="306">
        <f t="shared" si="131"/>
        <v>2300</v>
      </c>
      <c r="G963" s="306"/>
      <c r="H963" s="306">
        <f t="shared" si="130"/>
        <v>0</v>
      </c>
      <c r="I963" s="264"/>
      <c r="U963" s="155" t="str">
        <f t="shared" si="127"/>
        <v>แสดง</v>
      </c>
    </row>
    <row r="964" spans="1:21" hidden="1">
      <c r="A964" s="352" t="s">
        <v>648</v>
      </c>
      <c r="B964" s="355" t="s">
        <v>649</v>
      </c>
      <c r="C964" s="212">
        <f>SUMIF('ตัดระหว่างกัน 2565'!D:D,$B964,'ตัดระหว่างกัน 2565'!K:K)-SUMIF('ตัดระหว่างกัน 2565'!D:D,หมายเหตุ!$B964,'ตัดระหว่างกัน 2565'!L:L)</f>
        <v>0</v>
      </c>
      <c r="D964" s="213">
        <f>SUMIF('ตัดระหว่างกัน 2564'!D:D,หมายเหตุ!$B964,'ตัดระหว่างกัน 2564'!K:K)-SUMIF('ตัดระหว่างกัน 2564'!D:D,$B964,'ตัดระหว่างกัน 2564'!L:L)</f>
        <v>0</v>
      </c>
      <c r="E964" s="155" t="s">
        <v>648</v>
      </c>
      <c r="F964" s="306">
        <f t="shared" si="131"/>
        <v>0</v>
      </c>
      <c r="G964" s="306"/>
      <c r="H964" s="306">
        <f t="shared" si="130"/>
        <v>0</v>
      </c>
      <c r="I964" s="264"/>
      <c r="U964" s="155" t="str">
        <f t="shared" si="127"/>
        <v xml:space="preserve">  </v>
      </c>
    </row>
    <row r="965" spans="1:21" hidden="1">
      <c r="A965" s="352" t="s">
        <v>650</v>
      </c>
      <c r="B965" s="355" t="s">
        <v>651</v>
      </c>
      <c r="C965" s="212">
        <f>SUMIF('ตัดระหว่างกัน 2565'!D:D,$B965,'ตัดระหว่างกัน 2565'!K:K)-SUMIF('ตัดระหว่างกัน 2565'!D:D,หมายเหตุ!$B965,'ตัดระหว่างกัน 2565'!L:L)</f>
        <v>0</v>
      </c>
      <c r="D965" s="213">
        <f>SUMIF('ตัดระหว่างกัน 2564'!D:D,หมายเหตุ!$B965,'ตัดระหว่างกัน 2564'!K:K)-SUMIF('ตัดระหว่างกัน 2564'!D:D,$B965,'ตัดระหว่างกัน 2564'!L:L)</f>
        <v>0</v>
      </c>
      <c r="E965" s="155" t="s">
        <v>650</v>
      </c>
      <c r="F965" s="306">
        <f t="shared" si="131"/>
        <v>0</v>
      </c>
      <c r="G965" s="306"/>
      <c r="H965" s="306">
        <f t="shared" si="130"/>
        <v>0</v>
      </c>
      <c r="I965" s="264"/>
      <c r="U965" s="155" t="str">
        <f t="shared" si="127"/>
        <v xml:space="preserve">  </v>
      </c>
    </row>
    <row r="966" spans="1:21" hidden="1">
      <c r="A966" s="352" t="s">
        <v>1575</v>
      </c>
      <c r="B966" s="355" t="s">
        <v>1574</v>
      </c>
      <c r="C966" s="212">
        <f>SUMIF('ตัดระหว่างกัน 2565'!D:D,$B966,'ตัดระหว่างกัน 2565'!K:K)-SUMIF('ตัดระหว่างกัน 2565'!D:D,หมายเหตุ!$B966,'ตัดระหว่างกัน 2565'!L:L)</f>
        <v>0</v>
      </c>
      <c r="D966" s="213">
        <f>SUMIF('ตัดระหว่างกัน 2564'!D:D,หมายเหตุ!$B966,'ตัดระหว่างกัน 2564'!K:K)-SUMIF('ตัดระหว่างกัน 2564'!D:D,$B966,'ตัดระหว่างกัน 2564'!L:L)</f>
        <v>0</v>
      </c>
      <c r="E966" s="158" t="s">
        <v>652</v>
      </c>
      <c r="F966" s="306">
        <f>SUM(C966:C967)</f>
        <v>0</v>
      </c>
      <c r="G966" s="306"/>
      <c r="H966" s="306">
        <f>SUM(D966:D967)</f>
        <v>0</v>
      </c>
      <c r="I966" s="307"/>
      <c r="U966" s="155" t="str">
        <f t="shared" si="127"/>
        <v xml:space="preserve">  </v>
      </c>
    </row>
    <row r="967" spans="1:21" hidden="1">
      <c r="A967" s="352" t="s">
        <v>1577</v>
      </c>
      <c r="B967" s="355" t="s">
        <v>1576</v>
      </c>
      <c r="C967" s="212">
        <f>SUMIF('ตัดระหว่างกัน 2565'!D:D,$B967,'ตัดระหว่างกัน 2565'!K:K)-SUMIF('ตัดระหว่างกัน 2565'!D:D,หมายเหตุ!$B967,'ตัดระหว่างกัน 2565'!L:L)</f>
        <v>0</v>
      </c>
      <c r="D967" s="213">
        <f>SUMIF('ตัดระหว่างกัน 2564'!D:D,หมายเหตุ!$B967,'ตัดระหว่างกัน 2564'!K:K)-SUMIF('ตัดระหว่างกัน 2564'!D:D,$B967,'ตัดระหว่างกัน 2564'!L:L)</f>
        <v>0</v>
      </c>
      <c r="E967" s="158"/>
      <c r="F967" s="306"/>
      <c r="G967" s="306"/>
      <c r="H967" s="306"/>
      <c r="I967" s="307"/>
      <c r="U967" s="155" t="str">
        <f t="shared" si="127"/>
        <v xml:space="preserve">  </v>
      </c>
    </row>
    <row r="968" spans="1:21">
      <c r="A968" s="352" t="s">
        <v>653</v>
      </c>
      <c r="B968" s="355" t="s">
        <v>1802</v>
      </c>
      <c r="C968" s="212">
        <f>SUMIF('ตัดระหว่างกัน 2565'!D:D,$B968,'ตัดระหว่างกัน 2565'!K:K)-SUMIF('ตัดระหว่างกัน 2565'!D:D,หมายเหตุ!$B968,'ตัดระหว่างกัน 2565'!L:L)</f>
        <v>84000</v>
      </c>
      <c r="D968" s="213">
        <f>SUMIF('ตัดระหว่างกัน 2564'!D:D,หมายเหตุ!$B968,'ตัดระหว่างกัน 2564'!K:K)-SUMIF('ตัดระหว่างกัน 2564'!D:D,$B968,'ตัดระหว่างกัน 2564'!L:L)</f>
        <v>84000</v>
      </c>
      <c r="E968" s="155" t="s">
        <v>653</v>
      </c>
      <c r="F968" s="306">
        <f t="shared" si="131"/>
        <v>84000</v>
      </c>
      <c r="G968" s="306"/>
      <c r="H968" s="306">
        <f>SUM(D968)</f>
        <v>84000</v>
      </c>
      <c r="I968" s="264"/>
      <c r="U968" s="155" t="str">
        <f t="shared" si="127"/>
        <v>แสดง</v>
      </c>
    </row>
    <row r="969" spans="1:21" hidden="1">
      <c r="A969" s="352" t="s">
        <v>654</v>
      </c>
      <c r="B969" s="355" t="s">
        <v>655</v>
      </c>
      <c r="C969" s="212">
        <f>SUMIF('ตัดระหว่างกัน 2565'!D:D,$B969,'ตัดระหว่างกัน 2565'!K:K)-SUMIF('ตัดระหว่างกัน 2565'!D:D,หมายเหตุ!$B969,'ตัดระหว่างกัน 2565'!L:L)</f>
        <v>0</v>
      </c>
      <c r="D969" s="213">
        <f>SUMIF('ตัดระหว่างกัน 2564'!D:D,หมายเหตุ!$B969,'ตัดระหว่างกัน 2564'!K:K)-SUMIF('ตัดระหว่างกัน 2564'!D:D,$B969,'ตัดระหว่างกัน 2564'!L:L)</f>
        <v>0</v>
      </c>
      <c r="E969" s="155" t="s">
        <v>654</v>
      </c>
      <c r="F969" s="306">
        <f t="shared" si="131"/>
        <v>0</v>
      </c>
      <c r="G969" s="306"/>
      <c r="H969" s="306">
        <f>SUM(D969)</f>
        <v>0</v>
      </c>
      <c r="I969" s="264"/>
      <c r="U969" s="155" t="str">
        <f t="shared" si="127"/>
        <v xml:space="preserve">  </v>
      </c>
    </row>
    <row r="970" spans="1:21" hidden="1">
      <c r="A970" s="352" t="s">
        <v>656</v>
      </c>
      <c r="B970" s="355" t="s">
        <v>1578</v>
      </c>
      <c r="C970" s="212">
        <f>SUMIF('ตัดระหว่างกัน 2565'!D:D,$B970,'ตัดระหว่างกัน 2565'!K:K)-SUMIF('ตัดระหว่างกัน 2565'!D:D,หมายเหตุ!$B970,'ตัดระหว่างกัน 2565'!L:L)</f>
        <v>0</v>
      </c>
      <c r="D970" s="213">
        <f>SUMIF('ตัดระหว่างกัน 2564'!D:D,หมายเหตุ!$B970,'ตัดระหว่างกัน 2564'!K:K)-SUMIF('ตัดระหว่างกัน 2564'!D:D,$B970,'ตัดระหว่างกัน 2564'!L:L)</f>
        <v>0</v>
      </c>
      <c r="E970" s="158" t="s">
        <v>656</v>
      </c>
      <c r="F970" s="324">
        <f>SUM(C970:C971)</f>
        <v>0</v>
      </c>
      <c r="G970" s="306"/>
      <c r="H970" s="324">
        <f>SUM(D970:D971)</f>
        <v>0</v>
      </c>
      <c r="I970" s="307"/>
      <c r="U970" s="155" t="str">
        <f t="shared" si="127"/>
        <v xml:space="preserve">  </v>
      </c>
    </row>
    <row r="971" spans="1:21" hidden="1">
      <c r="A971" s="352" t="s">
        <v>1580</v>
      </c>
      <c r="B971" s="355" t="s">
        <v>1579</v>
      </c>
      <c r="C971" s="212">
        <f>SUMIF('ตัดระหว่างกัน 2565'!D:D,$B971,'ตัดระหว่างกัน 2565'!K:K)-SUMIF('ตัดระหว่างกัน 2565'!D:D,หมายเหตุ!$B971,'ตัดระหว่างกัน 2565'!L:L)</f>
        <v>0</v>
      </c>
      <c r="D971" s="213">
        <f>SUMIF('ตัดระหว่างกัน 2564'!D:D,หมายเหตุ!$B971,'ตัดระหว่างกัน 2564'!K:K)-SUMIF('ตัดระหว่างกัน 2564'!D:D,$B971,'ตัดระหว่างกัน 2564'!L:L)</f>
        <v>0</v>
      </c>
      <c r="E971" s="158"/>
      <c r="F971" s="307"/>
      <c r="G971" s="306"/>
      <c r="H971" s="307"/>
      <c r="I971" s="307"/>
      <c r="U971" s="155" t="str">
        <f t="shared" si="127"/>
        <v xml:space="preserve">  </v>
      </c>
    </row>
    <row r="972" spans="1:21" ht="20.25" thickBot="1">
      <c r="A972" s="352"/>
      <c r="B972" s="355"/>
      <c r="C972" s="366"/>
      <c r="D972" s="355"/>
      <c r="E972" s="156" t="s">
        <v>657</v>
      </c>
      <c r="F972" s="354">
        <f>SUM(F940:F971)</f>
        <v>7764774.2999999998</v>
      </c>
      <c r="G972" s="306"/>
      <c r="H972" s="354">
        <f>SUM(H940:H971)</f>
        <v>8517118</v>
      </c>
      <c r="I972" s="312"/>
      <c r="U972" s="155" t="str">
        <f t="shared" si="127"/>
        <v>แสดง</v>
      </c>
    </row>
    <row r="973" spans="1:21" ht="20.25" thickTop="1">
      <c r="A973" s="352"/>
      <c r="B973" s="355"/>
      <c r="C973" s="366"/>
      <c r="D973" s="355"/>
      <c r="E973" s="367"/>
      <c r="F973" s="320"/>
      <c r="G973" s="306"/>
      <c r="H973" s="320"/>
      <c r="I973" s="320"/>
      <c r="U973" s="155" t="str">
        <f t="shared" ref="U973:U974" si="132">IF($F$972&lt;&gt;0,"แสดง",IF($H$972&lt;&gt;0,"แสดง","  "))</f>
        <v>แสดง</v>
      </c>
    </row>
    <row r="974" spans="1:21">
      <c r="A974" s="352"/>
      <c r="B974" s="355"/>
      <c r="C974" s="366"/>
      <c r="D974" s="355"/>
      <c r="G974" s="306"/>
      <c r="U974" s="155" t="str">
        <f t="shared" si="132"/>
        <v>แสดง</v>
      </c>
    </row>
    <row r="975" spans="1:21" hidden="1">
      <c r="A975" s="352"/>
      <c r="B975" s="355"/>
      <c r="C975" s="366"/>
      <c r="D975" s="355"/>
      <c r="E975" s="299" t="s">
        <v>1158</v>
      </c>
      <c r="F975" s="487"/>
      <c r="G975" s="487"/>
      <c r="H975" s="487"/>
      <c r="I975" s="294"/>
      <c r="U975" s="155" t="str">
        <f>IF($F$993&lt;&gt;0,"แสดง",IF($H$993&lt;&gt;0,"แสดง","  "))</f>
        <v xml:space="preserve">  </v>
      </c>
    </row>
    <row r="976" spans="1:21" hidden="1">
      <c r="A976" s="352"/>
      <c r="B976" s="355"/>
      <c r="C976" s="366"/>
      <c r="D976" s="355"/>
      <c r="E976" s="301"/>
      <c r="H976" s="178" t="s">
        <v>973</v>
      </c>
      <c r="I976" s="294"/>
      <c r="U976" s="155" t="str">
        <f t="shared" ref="U976:U977" si="133">IF($F$993&lt;&gt;0,"แสดง",IF($H$993&lt;&gt;0,"แสดง","  "))</f>
        <v xml:space="preserve">  </v>
      </c>
    </row>
    <row r="977" spans="1:21" hidden="1">
      <c r="A977" s="300"/>
      <c r="B977" s="297"/>
      <c r="C977" s="298"/>
      <c r="D977" s="297"/>
      <c r="E977" s="301"/>
      <c r="F977" s="302">
        <v>2565</v>
      </c>
      <c r="G977" s="302"/>
      <c r="H977" s="302">
        <v>2564</v>
      </c>
      <c r="I977" s="302"/>
      <c r="U977" s="155" t="str">
        <f t="shared" si="133"/>
        <v xml:space="preserve">  </v>
      </c>
    </row>
    <row r="978" spans="1:21" hidden="1">
      <c r="A978" s="308" t="s">
        <v>1582</v>
      </c>
      <c r="B978" s="348" t="s">
        <v>1581</v>
      </c>
      <c r="C978" s="212">
        <f>SUMIF('ตัดระหว่างกัน 2565'!D:D,$B978,'ตัดระหว่างกัน 2565'!K:K)-SUMIF('ตัดระหว่างกัน 2565'!D:D,หมายเหตุ!$B978,'ตัดระหว่างกัน 2565'!L:L)</f>
        <v>0</v>
      </c>
      <c r="D978" s="213">
        <f>SUMIF('ตัดระหว่างกัน 2564'!D:D,หมายเหตุ!$B978,'ตัดระหว่างกัน 2564'!K:K)-SUMIF('ตัดระหว่างกัน 2564'!D:D,$B978,'ตัดระหว่างกัน 2564'!L:L)</f>
        <v>0</v>
      </c>
      <c r="E978" s="305" t="s">
        <v>658</v>
      </c>
      <c r="F978" s="306">
        <f>SUM(C978:C979)</f>
        <v>0</v>
      </c>
      <c r="G978" s="306"/>
      <c r="H978" s="306">
        <f>SUM(D978:D979)</f>
        <v>0</v>
      </c>
      <c r="I978" s="307"/>
      <c r="U978" s="155" t="str">
        <f t="shared" si="127"/>
        <v xml:space="preserve">  </v>
      </c>
    </row>
    <row r="979" spans="1:21" hidden="1">
      <c r="A979" s="308" t="s">
        <v>1584</v>
      </c>
      <c r="B979" s="348" t="s">
        <v>1583</v>
      </c>
      <c r="C979" s="212">
        <f>SUMIF('ตัดระหว่างกัน 2565'!D:D,$B979,'ตัดระหว่างกัน 2565'!K:K)-SUMIF('ตัดระหว่างกัน 2565'!D:D,หมายเหตุ!$B979,'ตัดระหว่างกัน 2565'!L:L)</f>
        <v>0</v>
      </c>
      <c r="D979" s="213">
        <f>SUMIF('ตัดระหว่างกัน 2564'!D:D,หมายเหตุ!$B979,'ตัดระหว่างกัน 2564'!K:K)-SUMIF('ตัดระหว่างกัน 2564'!D:D,$B979,'ตัดระหว่างกัน 2564'!L:L)</f>
        <v>0</v>
      </c>
      <c r="E979" s="305"/>
      <c r="F979" s="306"/>
      <c r="G979" s="306"/>
      <c r="H979" s="306"/>
      <c r="I979" s="307"/>
      <c r="U979" s="155" t="str">
        <f t="shared" si="127"/>
        <v xml:space="preserve">  </v>
      </c>
    </row>
    <row r="980" spans="1:21" hidden="1">
      <c r="A980" s="308" t="s">
        <v>659</v>
      </c>
      <c r="B980" s="309" t="s">
        <v>660</v>
      </c>
      <c r="C980" s="212">
        <f>SUMIF('ตัดระหว่างกัน 2565'!D:D,$B980,'ตัดระหว่างกัน 2565'!K:K)-SUMIF('ตัดระหว่างกัน 2565'!D:D,หมายเหตุ!$B980,'ตัดระหว่างกัน 2565'!L:L)</f>
        <v>0</v>
      </c>
      <c r="D980" s="213">
        <f>SUMIF('ตัดระหว่างกัน 2564'!D:D,หมายเหตุ!$B980,'ตัดระหว่างกัน 2564'!K:K)-SUMIF('ตัดระหว่างกัน 2564'!D:D,$B980,'ตัดระหว่างกัน 2564'!L:L)</f>
        <v>0</v>
      </c>
      <c r="E980" s="333" t="s">
        <v>659</v>
      </c>
      <c r="F980" s="306">
        <f t="shared" ref="F980:F992" si="134">SUM(C980)</f>
        <v>0</v>
      </c>
      <c r="G980" s="306"/>
      <c r="H980" s="306">
        <f t="shared" ref="H980:H985" si="135">SUM(D980)</f>
        <v>0</v>
      </c>
      <c r="I980" s="264"/>
      <c r="U980" s="155" t="str">
        <f t="shared" si="127"/>
        <v xml:space="preserve">  </v>
      </c>
    </row>
    <row r="981" spans="1:21" hidden="1">
      <c r="A981" s="308" t="s">
        <v>661</v>
      </c>
      <c r="B981" s="309" t="s">
        <v>662</v>
      </c>
      <c r="C981" s="212">
        <f>SUMIF('ตัดระหว่างกัน 2565'!D:D,$B981,'ตัดระหว่างกัน 2565'!K:K)-SUMIF('ตัดระหว่างกัน 2565'!D:D,หมายเหตุ!$B981,'ตัดระหว่างกัน 2565'!L:L)</f>
        <v>0</v>
      </c>
      <c r="D981" s="213">
        <f>SUMIF('ตัดระหว่างกัน 2564'!D:D,หมายเหตุ!$B981,'ตัดระหว่างกัน 2564'!K:K)-SUMIF('ตัดระหว่างกัน 2564'!D:D,$B981,'ตัดระหว่างกัน 2564'!L:L)</f>
        <v>0</v>
      </c>
      <c r="E981" s="263" t="s">
        <v>661</v>
      </c>
      <c r="F981" s="306">
        <f t="shared" si="134"/>
        <v>0</v>
      </c>
      <c r="G981" s="306"/>
      <c r="H981" s="306">
        <f t="shared" si="135"/>
        <v>0</v>
      </c>
      <c r="I981" s="264"/>
      <c r="U981" s="155" t="str">
        <f t="shared" si="127"/>
        <v xml:space="preserve">  </v>
      </c>
    </row>
    <row r="982" spans="1:21" hidden="1">
      <c r="A982" s="308" t="s">
        <v>663</v>
      </c>
      <c r="B982" s="309" t="s">
        <v>664</v>
      </c>
      <c r="C982" s="212">
        <f>SUMIF('ตัดระหว่างกัน 2565'!D:D,$B982,'ตัดระหว่างกัน 2565'!K:K)-SUMIF('ตัดระหว่างกัน 2565'!D:D,หมายเหตุ!$B982,'ตัดระหว่างกัน 2565'!L:L)</f>
        <v>0</v>
      </c>
      <c r="D982" s="213">
        <f>SUMIF('ตัดระหว่างกัน 2564'!D:D,หมายเหตุ!$B982,'ตัดระหว่างกัน 2564'!K:K)-SUMIF('ตัดระหว่างกัน 2564'!D:D,$B982,'ตัดระหว่างกัน 2564'!L:L)</f>
        <v>0</v>
      </c>
      <c r="E982" s="263" t="s">
        <v>663</v>
      </c>
      <c r="F982" s="306">
        <f t="shared" si="134"/>
        <v>0</v>
      </c>
      <c r="G982" s="306"/>
      <c r="H982" s="306">
        <f t="shared" si="135"/>
        <v>0</v>
      </c>
      <c r="I982" s="264"/>
      <c r="U982" s="155" t="str">
        <f t="shared" si="127"/>
        <v xml:space="preserve">  </v>
      </c>
    </row>
    <row r="983" spans="1:21" hidden="1">
      <c r="A983" s="308" t="s">
        <v>665</v>
      </c>
      <c r="B983" s="309" t="s">
        <v>666</v>
      </c>
      <c r="C983" s="212">
        <f>SUMIF('ตัดระหว่างกัน 2565'!D:D,$B983,'ตัดระหว่างกัน 2565'!K:K)-SUMIF('ตัดระหว่างกัน 2565'!D:D,หมายเหตุ!$B983,'ตัดระหว่างกัน 2565'!L:L)</f>
        <v>0</v>
      </c>
      <c r="D983" s="213">
        <f>SUMIF('ตัดระหว่างกัน 2564'!D:D,หมายเหตุ!$B983,'ตัดระหว่างกัน 2564'!K:K)-SUMIF('ตัดระหว่างกัน 2564'!D:D,$B983,'ตัดระหว่างกัน 2564'!L:L)</f>
        <v>0</v>
      </c>
      <c r="E983" s="263" t="s">
        <v>665</v>
      </c>
      <c r="F983" s="306">
        <f t="shared" si="134"/>
        <v>0</v>
      </c>
      <c r="G983" s="306"/>
      <c r="H983" s="306">
        <f t="shared" si="135"/>
        <v>0</v>
      </c>
      <c r="I983" s="264"/>
      <c r="U983" s="155" t="str">
        <f t="shared" si="127"/>
        <v xml:space="preserve">  </v>
      </c>
    </row>
    <row r="984" spans="1:21" hidden="1">
      <c r="A984" s="322" t="s">
        <v>667</v>
      </c>
      <c r="B984" s="309" t="s">
        <v>668</v>
      </c>
      <c r="C984" s="212">
        <f>SUMIF('ตัดระหว่างกัน 2565'!D:D,$B984,'ตัดระหว่างกัน 2565'!K:K)-SUMIF('ตัดระหว่างกัน 2565'!D:D,หมายเหตุ!$B984,'ตัดระหว่างกัน 2565'!L:L)</f>
        <v>0</v>
      </c>
      <c r="D984" s="213">
        <f>SUMIF('ตัดระหว่างกัน 2564'!D:D,หมายเหตุ!$B984,'ตัดระหว่างกัน 2564'!K:K)-SUMIF('ตัดระหว่างกัน 2564'!D:D,$B984,'ตัดระหว่างกัน 2564'!L:L)</f>
        <v>0</v>
      </c>
      <c r="E984" s="263" t="s">
        <v>667</v>
      </c>
      <c r="F984" s="306">
        <f t="shared" si="134"/>
        <v>0</v>
      </c>
      <c r="G984" s="306"/>
      <c r="H984" s="306">
        <f t="shared" si="135"/>
        <v>0</v>
      </c>
      <c r="I984" s="264"/>
      <c r="U984" s="155" t="str">
        <f t="shared" si="127"/>
        <v xml:space="preserve">  </v>
      </c>
    </row>
    <row r="985" spans="1:21" hidden="1">
      <c r="A985" s="308" t="s">
        <v>669</v>
      </c>
      <c r="B985" s="309" t="s">
        <v>670</v>
      </c>
      <c r="C985" s="212">
        <f>SUMIF('ตัดระหว่างกัน 2565'!D:D,$B985,'ตัดระหว่างกัน 2565'!K:K)-SUMIF('ตัดระหว่างกัน 2565'!D:D,หมายเหตุ!$B985,'ตัดระหว่างกัน 2565'!L:L)</f>
        <v>0</v>
      </c>
      <c r="D985" s="213">
        <f>SUMIF('ตัดระหว่างกัน 2564'!D:D,หมายเหตุ!$B985,'ตัดระหว่างกัน 2564'!K:K)-SUMIF('ตัดระหว่างกัน 2564'!D:D,$B985,'ตัดระหว่างกัน 2564'!L:L)</f>
        <v>0</v>
      </c>
      <c r="E985" s="263" t="s">
        <v>669</v>
      </c>
      <c r="F985" s="306">
        <f t="shared" si="134"/>
        <v>0</v>
      </c>
      <c r="G985" s="306"/>
      <c r="H985" s="306">
        <f t="shared" si="135"/>
        <v>0</v>
      </c>
      <c r="I985" s="264"/>
      <c r="U985" s="155" t="str">
        <f t="shared" si="127"/>
        <v xml:space="preserve">  </v>
      </c>
    </row>
    <row r="986" spans="1:21" hidden="1">
      <c r="A986" s="308" t="s">
        <v>1586</v>
      </c>
      <c r="B986" s="348" t="s">
        <v>1585</v>
      </c>
      <c r="C986" s="212">
        <f>SUMIF('ตัดระหว่างกัน 2565'!D:D,$B986,'ตัดระหว่างกัน 2565'!K:K)-SUMIF('ตัดระหว่างกัน 2565'!D:D,หมายเหตุ!$B986,'ตัดระหว่างกัน 2565'!L:L)</f>
        <v>0</v>
      </c>
      <c r="D986" s="213">
        <f>SUMIF('ตัดระหว่างกัน 2564'!D:D,หมายเหตุ!$B986,'ตัดระหว่างกัน 2564'!K:K)-SUMIF('ตัดระหว่างกัน 2564'!D:D,$B986,'ตัดระหว่างกัน 2564'!L:L)</f>
        <v>0</v>
      </c>
      <c r="E986" s="180" t="s">
        <v>626</v>
      </c>
      <c r="F986" s="306">
        <f>SUM(C986:C989)</f>
        <v>0</v>
      </c>
      <c r="G986" s="306"/>
      <c r="H986" s="306">
        <f>SUM(D986:D989)</f>
        <v>0</v>
      </c>
      <c r="I986" s="307"/>
      <c r="U986" s="155" t="str">
        <f t="shared" si="127"/>
        <v xml:space="preserve">  </v>
      </c>
    </row>
    <row r="987" spans="1:21" hidden="1">
      <c r="A987" s="308" t="s">
        <v>1588</v>
      </c>
      <c r="B987" s="348" t="s">
        <v>1587</v>
      </c>
      <c r="C987" s="212">
        <f>SUMIF('ตัดระหว่างกัน 2565'!D:D,$B987,'ตัดระหว่างกัน 2565'!K:K)-SUMIF('ตัดระหว่างกัน 2565'!D:D,หมายเหตุ!$B987,'ตัดระหว่างกัน 2565'!L:L)</f>
        <v>0</v>
      </c>
      <c r="D987" s="213">
        <f>SUMIF('ตัดระหว่างกัน 2564'!D:D,หมายเหตุ!$B987,'ตัดระหว่างกัน 2564'!K:K)-SUMIF('ตัดระหว่างกัน 2564'!D:D,$B987,'ตัดระหว่างกัน 2564'!L:L)</f>
        <v>0</v>
      </c>
      <c r="E987" s="180"/>
      <c r="F987" s="306"/>
      <c r="G987" s="306"/>
      <c r="H987" s="306"/>
      <c r="I987" s="307"/>
      <c r="U987" s="155" t="str">
        <f t="shared" si="127"/>
        <v xml:space="preserve">  </v>
      </c>
    </row>
    <row r="988" spans="1:21" hidden="1">
      <c r="A988" s="308" t="s">
        <v>1590</v>
      </c>
      <c r="B988" s="348" t="s">
        <v>1589</v>
      </c>
      <c r="C988" s="212">
        <f>SUMIF('ตัดระหว่างกัน 2565'!D:D,$B988,'ตัดระหว่างกัน 2565'!K:K)-SUMIF('ตัดระหว่างกัน 2565'!D:D,หมายเหตุ!$B988,'ตัดระหว่างกัน 2565'!L:L)</f>
        <v>0</v>
      </c>
      <c r="D988" s="213">
        <f>SUMIF('ตัดระหว่างกัน 2564'!D:D,หมายเหตุ!$B988,'ตัดระหว่างกัน 2564'!K:K)-SUMIF('ตัดระหว่างกัน 2564'!D:D,$B988,'ตัดระหว่างกัน 2564'!L:L)</f>
        <v>0</v>
      </c>
      <c r="E988" s="180"/>
      <c r="F988" s="306"/>
      <c r="G988" s="306"/>
      <c r="H988" s="306"/>
      <c r="I988" s="307"/>
      <c r="U988" s="155" t="str">
        <f t="shared" si="127"/>
        <v xml:space="preserve">  </v>
      </c>
    </row>
    <row r="989" spans="1:21" hidden="1">
      <c r="A989" s="308" t="s">
        <v>1592</v>
      </c>
      <c r="B989" s="348" t="s">
        <v>1591</v>
      </c>
      <c r="C989" s="212">
        <f>SUMIF('ตัดระหว่างกัน 2565'!D:D,$B989,'ตัดระหว่างกัน 2565'!K:K)-SUMIF('ตัดระหว่างกัน 2565'!D:D,หมายเหตุ!$B989,'ตัดระหว่างกัน 2565'!L:L)</f>
        <v>0</v>
      </c>
      <c r="D989" s="213">
        <f>SUMIF('ตัดระหว่างกัน 2564'!D:D,หมายเหตุ!$B989,'ตัดระหว่างกัน 2564'!K:K)-SUMIF('ตัดระหว่างกัน 2564'!D:D,$B989,'ตัดระหว่างกัน 2564'!L:L)</f>
        <v>0</v>
      </c>
      <c r="E989" s="180"/>
      <c r="F989" s="306"/>
      <c r="G989" s="306"/>
      <c r="H989" s="306"/>
      <c r="I989" s="307"/>
      <c r="U989" s="155" t="str">
        <f t="shared" si="127"/>
        <v xml:space="preserve">  </v>
      </c>
    </row>
    <row r="990" spans="1:21" hidden="1">
      <c r="A990" s="308" t="s">
        <v>671</v>
      </c>
      <c r="B990" s="309" t="s">
        <v>672</v>
      </c>
      <c r="C990" s="212">
        <f>SUMIF('ตัดระหว่างกัน 2565'!D:D,$B990,'ตัดระหว่างกัน 2565'!K:K)-SUMIF('ตัดระหว่างกัน 2565'!D:D,หมายเหตุ!$B990,'ตัดระหว่างกัน 2565'!L:L)</f>
        <v>0</v>
      </c>
      <c r="D990" s="213">
        <f>SUMIF('ตัดระหว่างกัน 2564'!D:D,หมายเหตุ!$B990,'ตัดระหว่างกัน 2564'!K:K)-SUMIF('ตัดระหว่างกัน 2564'!D:D,$B990,'ตัดระหว่างกัน 2564'!L:L)</f>
        <v>0</v>
      </c>
      <c r="E990" s="214" t="s">
        <v>671</v>
      </c>
      <c r="F990" s="306">
        <f t="shared" si="134"/>
        <v>0</v>
      </c>
      <c r="G990" s="306"/>
      <c r="H990" s="306">
        <f>SUM(D990)</f>
        <v>0</v>
      </c>
      <c r="I990" s="264"/>
      <c r="U990" s="155" t="str">
        <f t="shared" si="127"/>
        <v xml:space="preserve">  </v>
      </c>
    </row>
    <row r="991" spans="1:21" hidden="1">
      <c r="A991" s="308" t="s">
        <v>673</v>
      </c>
      <c r="B991" s="309" t="s">
        <v>674</v>
      </c>
      <c r="C991" s="212">
        <f>SUMIF('ตัดระหว่างกัน 2565'!D:D,$B991,'ตัดระหว่างกัน 2565'!K:K)-SUMIF('ตัดระหว่างกัน 2565'!D:D,หมายเหตุ!$B991,'ตัดระหว่างกัน 2565'!L:L)</f>
        <v>0</v>
      </c>
      <c r="D991" s="213">
        <f>SUMIF('ตัดระหว่างกัน 2564'!D:D,หมายเหตุ!$B991,'ตัดระหว่างกัน 2564'!K:K)-SUMIF('ตัดระหว่างกัน 2564'!D:D,$B991,'ตัดระหว่างกัน 2564'!L:L)</f>
        <v>0</v>
      </c>
      <c r="E991" s="214" t="s">
        <v>673</v>
      </c>
      <c r="F991" s="306">
        <f t="shared" si="134"/>
        <v>0</v>
      </c>
      <c r="G991" s="306"/>
      <c r="H991" s="306">
        <f>SUM(D991)</f>
        <v>0</v>
      </c>
      <c r="I991" s="264"/>
      <c r="U991" s="155" t="str">
        <f t="shared" si="127"/>
        <v xml:space="preserve">  </v>
      </c>
    </row>
    <row r="992" spans="1:21" hidden="1">
      <c r="A992" s="308" t="s">
        <v>675</v>
      </c>
      <c r="B992" s="309" t="s">
        <v>676</v>
      </c>
      <c r="C992" s="212">
        <f>SUMIF('ตัดระหว่างกัน 2565'!D:D,$B992,'ตัดระหว่างกัน 2565'!K:K)-SUMIF('ตัดระหว่างกัน 2565'!D:D,หมายเหตุ!$B992,'ตัดระหว่างกัน 2565'!L:L)</f>
        <v>0</v>
      </c>
      <c r="D992" s="213">
        <f>SUMIF('ตัดระหว่างกัน 2564'!D:D,หมายเหตุ!$B992,'ตัดระหว่างกัน 2564'!K:K)-SUMIF('ตัดระหว่างกัน 2564'!D:D,$B992,'ตัดระหว่างกัน 2564'!L:L)</f>
        <v>0</v>
      </c>
      <c r="E992" s="263" t="s">
        <v>675</v>
      </c>
      <c r="F992" s="324">
        <f t="shared" si="134"/>
        <v>0</v>
      </c>
      <c r="G992" s="306"/>
      <c r="H992" s="324">
        <f>SUM(D992)</f>
        <v>0</v>
      </c>
      <c r="I992" s="264"/>
      <c r="U992" s="155" t="str">
        <f t="shared" si="127"/>
        <v xml:space="preserve">  </v>
      </c>
    </row>
    <row r="993" spans="1:21" ht="20.25" hidden="1" thickBot="1">
      <c r="A993" s="308"/>
      <c r="B993" s="309"/>
      <c r="C993" s="368"/>
      <c r="D993" s="309"/>
      <c r="E993" s="301" t="s">
        <v>677</v>
      </c>
      <c r="F993" s="354">
        <f>SUM(F978:F992)</f>
        <v>0</v>
      </c>
      <c r="G993" s="306"/>
      <c r="H993" s="354">
        <f>SUM(H978:H992)</f>
        <v>0</v>
      </c>
      <c r="I993" s="312"/>
      <c r="U993" s="155" t="str">
        <f t="shared" si="127"/>
        <v xml:space="preserve">  </v>
      </c>
    </row>
    <row r="994" spans="1:21" hidden="1">
      <c r="A994" s="308"/>
      <c r="B994" s="309"/>
      <c r="C994" s="368"/>
      <c r="D994" s="309"/>
      <c r="E994" s="263"/>
      <c r="F994" s="264"/>
      <c r="G994" s="306"/>
      <c r="H994" s="264"/>
      <c r="I994" s="264"/>
      <c r="U994" s="155" t="str">
        <f t="shared" ref="U994:U995" si="136">IF($F$993&lt;&gt;0,"แสดง",IF($H$993&lt;&gt;0,"แสดง","  "))</f>
        <v xml:space="preserve">  </v>
      </c>
    </row>
    <row r="995" spans="1:21" hidden="1">
      <c r="G995" s="306"/>
      <c r="U995" s="155" t="str">
        <f t="shared" si="136"/>
        <v xml:space="preserve">  </v>
      </c>
    </row>
    <row r="996" spans="1:21">
      <c r="E996" s="299" t="s">
        <v>1157</v>
      </c>
      <c r="F996" s="293"/>
      <c r="G996" s="293"/>
      <c r="H996" s="293"/>
      <c r="I996" s="294"/>
      <c r="J996" s="302"/>
      <c r="K996" s="302"/>
      <c r="L996" s="302"/>
      <c r="M996" s="302"/>
      <c r="U996" s="155" t="str">
        <f>IF($F$1004&lt;&gt;0,"แสดง",IF($H$1004&lt;&gt;0,"แสดง","  "))</f>
        <v>แสดง</v>
      </c>
    </row>
    <row r="997" spans="1:21">
      <c r="E997" s="301"/>
      <c r="H997" s="178" t="s">
        <v>973</v>
      </c>
      <c r="I997" s="294"/>
      <c r="J997" s="302"/>
      <c r="K997" s="302"/>
      <c r="L997" s="307"/>
      <c r="M997" s="307"/>
      <c r="U997" s="155" t="str">
        <f t="shared" ref="U997:U998" si="137">IF($F$1004&lt;&gt;0,"แสดง",IF($H$1004&lt;&gt;0,"แสดง","  "))</f>
        <v>แสดง</v>
      </c>
    </row>
    <row r="998" spans="1:21">
      <c r="E998" s="301"/>
      <c r="F998" s="302">
        <v>2565</v>
      </c>
      <c r="G998" s="302"/>
      <c r="H998" s="302">
        <v>2564</v>
      </c>
      <c r="I998" s="302"/>
      <c r="J998" s="302"/>
      <c r="K998" s="302"/>
      <c r="L998" s="307"/>
      <c r="M998" s="307"/>
      <c r="U998" s="155" t="str">
        <f t="shared" si="137"/>
        <v>แสดง</v>
      </c>
    </row>
    <row r="999" spans="1:21" hidden="1">
      <c r="A999" s="303" t="s">
        <v>678</v>
      </c>
      <c r="B999" s="304" t="s">
        <v>1593</v>
      </c>
      <c r="C999" s="212">
        <f>SUMIF('ตัดระหว่างกัน 2565'!D:D,$B999,'ตัดระหว่างกัน 2565'!K:K)-SUMIF('ตัดระหว่างกัน 2565'!D:D,หมายเหตุ!$B999,'ตัดระหว่างกัน 2565'!L:L)</f>
        <v>0</v>
      </c>
      <c r="D999" s="213">
        <f>SUMIF('ตัดระหว่างกัน 2564'!D:D,หมายเหตุ!$B999,'ตัดระหว่างกัน 2564'!K:K)-SUMIF('ตัดระหว่างกัน 2564'!D:D,$B999,'ตัดระหว่างกัน 2564'!L:L)</f>
        <v>0</v>
      </c>
      <c r="E999" s="305" t="s">
        <v>678</v>
      </c>
      <c r="F999" s="306">
        <f>SUM(C999:C1000)</f>
        <v>0</v>
      </c>
      <c r="G999" s="306"/>
      <c r="H999" s="306">
        <f>SUM(D999:D1000)</f>
        <v>0</v>
      </c>
      <c r="I999" s="307"/>
      <c r="U999" s="155" t="str">
        <f t="shared" ref="U999:U1059" si="138">IF(F999&lt;&gt;0,"แสดง",IF(H999&lt;&gt;0,"แสดง","  "))</f>
        <v xml:space="preserve">  </v>
      </c>
    </row>
    <row r="1000" spans="1:21" hidden="1">
      <c r="A1000" s="303" t="s">
        <v>1595</v>
      </c>
      <c r="B1000" s="304" t="s">
        <v>1594</v>
      </c>
      <c r="C1000" s="212">
        <f>SUMIF('ตัดระหว่างกัน 2565'!D:D,$B1000,'ตัดระหว่างกัน 2565'!K:K)-SUMIF('ตัดระหว่างกัน 2565'!D:D,หมายเหตุ!$B1000,'ตัดระหว่างกัน 2565'!L:L)</f>
        <v>0</v>
      </c>
      <c r="D1000" s="213">
        <f>SUMIF('ตัดระหว่างกัน 2564'!D:D,หมายเหตุ!$B1000,'ตัดระหว่างกัน 2564'!K:K)-SUMIF('ตัดระหว่างกัน 2564'!D:D,$B1000,'ตัดระหว่างกัน 2564'!L:L)</f>
        <v>0</v>
      </c>
      <c r="E1000" s="305"/>
      <c r="F1000" s="307"/>
      <c r="G1000" s="307"/>
      <c r="H1000" s="307"/>
      <c r="I1000" s="307"/>
      <c r="U1000" s="155" t="str">
        <f t="shared" si="138"/>
        <v xml:space="preserve">  </v>
      </c>
    </row>
    <row r="1001" spans="1:21">
      <c r="A1001" s="303" t="s">
        <v>679</v>
      </c>
      <c r="B1001" s="356" t="s">
        <v>680</v>
      </c>
      <c r="C1001" s="212">
        <f>SUMIF('ตัดระหว่างกัน 2565'!D:D,$B1001,'ตัดระหว่างกัน 2565'!K:K)-SUMIF('ตัดระหว่างกัน 2565'!D:D,หมายเหตุ!$B1001,'ตัดระหว่างกัน 2565'!L:L)</f>
        <v>337537</v>
      </c>
      <c r="D1001" s="213">
        <f>SUMIF('ตัดระหว่างกัน 2564'!D:D,หมายเหตุ!$B1001,'ตัดระหว่างกัน 2564'!K:K)-SUMIF('ตัดระหว่างกัน 2564'!D:D,$B1001,'ตัดระหว่างกัน 2564'!L:L)</f>
        <v>24840</v>
      </c>
      <c r="E1001" s="305" t="s">
        <v>679</v>
      </c>
      <c r="F1001" s="306">
        <f>SUM(C1001)</f>
        <v>337537</v>
      </c>
      <c r="G1001" s="306"/>
      <c r="H1001" s="306">
        <f>SUM(D1001)</f>
        <v>24840</v>
      </c>
      <c r="I1001" s="307"/>
      <c r="U1001" s="155" t="str">
        <f t="shared" si="138"/>
        <v>แสดง</v>
      </c>
    </row>
    <row r="1002" spans="1:21" hidden="1">
      <c r="A1002" s="303" t="s">
        <v>683</v>
      </c>
      <c r="B1002" s="356" t="s">
        <v>682</v>
      </c>
      <c r="C1002" s="212">
        <f>SUMIF('ตัดระหว่างกัน 2565'!D:D,$B1002,'ตัดระหว่างกัน 2565'!K:K)-SUMIF('ตัดระหว่างกัน 2565'!D:D,หมายเหตุ!$B1002,'ตัดระหว่างกัน 2565'!L:L)</f>
        <v>0</v>
      </c>
      <c r="D1002" s="213">
        <f>SUMIF('ตัดระหว่างกัน 2564'!D:D,หมายเหตุ!$B1002,'ตัดระหว่างกัน 2564'!K:K)-SUMIF('ตัดระหว่างกัน 2564'!D:D,$B1002,'ตัดระหว่างกัน 2564'!L:L)</f>
        <v>0</v>
      </c>
      <c r="E1002" s="305" t="s">
        <v>683</v>
      </c>
      <c r="F1002" s="306">
        <f t="shared" ref="F1002:F1003" si="139">SUM(C1002)</f>
        <v>0</v>
      </c>
      <c r="G1002" s="306"/>
      <c r="H1002" s="306">
        <f>SUM(D1002)</f>
        <v>0</v>
      </c>
      <c r="I1002" s="307"/>
      <c r="U1002" s="155" t="str">
        <f t="shared" si="138"/>
        <v xml:space="preserve">  </v>
      </c>
    </row>
    <row r="1003" spans="1:21">
      <c r="A1003" s="303" t="s">
        <v>681</v>
      </c>
      <c r="B1003" s="304" t="s">
        <v>684</v>
      </c>
      <c r="C1003" s="212">
        <f>SUMIF('ตัดระหว่างกัน 2565'!D:D,$B1003,'ตัดระหว่างกัน 2565'!K:K)-SUMIF('ตัดระหว่างกัน 2565'!D:D,หมายเหตุ!$B1003,'ตัดระหว่างกัน 2565'!L:L)</f>
        <v>0</v>
      </c>
      <c r="D1003" s="213">
        <f>SUMIF('ตัดระหว่างกัน 2564'!D:D,หมายเหตุ!$B1003,'ตัดระหว่างกัน 2564'!K:K)-SUMIF('ตัดระหว่างกัน 2564'!D:D,$B1003,'ตัดระหว่างกัน 2564'!L:L)</f>
        <v>22400</v>
      </c>
      <c r="E1003" s="335" t="s">
        <v>681</v>
      </c>
      <c r="F1003" s="324">
        <f t="shared" si="139"/>
        <v>0</v>
      </c>
      <c r="G1003" s="306"/>
      <c r="H1003" s="324">
        <f>SUM(D1003)</f>
        <v>22400</v>
      </c>
      <c r="I1003" s="307"/>
      <c r="U1003" s="155" t="str">
        <f t="shared" si="138"/>
        <v>แสดง</v>
      </c>
    </row>
    <row r="1004" spans="1:21" ht="20.25" thickBot="1">
      <c r="E1004" s="293" t="s">
        <v>685</v>
      </c>
      <c r="F1004" s="369">
        <f>SUM(F999:F1003)</f>
        <v>337537</v>
      </c>
      <c r="G1004" s="306"/>
      <c r="H1004" s="369">
        <f>SUM(H999:H1003)</f>
        <v>47240</v>
      </c>
      <c r="I1004" s="302"/>
      <c r="J1004" s="370"/>
      <c r="K1004" s="370"/>
      <c r="L1004" s="305"/>
      <c r="M1004" s="305"/>
      <c r="U1004" s="155" t="str">
        <f t="shared" si="138"/>
        <v>แสดง</v>
      </c>
    </row>
    <row r="1005" spans="1:21" ht="20.25" thickTop="1">
      <c r="E1005" s="305"/>
      <c r="F1005" s="307"/>
      <c r="G1005" s="306"/>
      <c r="H1005" s="307"/>
      <c r="I1005" s="307"/>
      <c r="J1005" s="370"/>
      <c r="K1005" s="370"/>
      <c r="L1005" s="305"/>
      <c r="M1005" s="305"/>
      <c r="U1005" s="155" t="str">
        <f t="shared" ref="U1005:U1006" si="140">IF($F$1004&lt;&gt;0,"แสดง",IF($H$1004&lt;&gt;0,"แสดง","  "))</f>
        <v>แสดง</v>
      </c>
    </row>
    <row r="1006" spans="1:21">
      <c r="G1006" s="306"/>
      <c r="U1006" s="155" t="str">
        <f t="shared" si="140"/>
        <v>แสดง</v>
      </c>
    </row>
    <row r="1007" spans="1:21">
      <c r="A1007" s="296"/>
      <c r="B1007" s="297"/>
      <c r="C1007" s="298"/>
      <c r="D1007" s="297"/>
      <c r="E1007" s="299" t="s">
        <v>1156</v>
      </c>
      <c r="F1007" s="293"/>
      <c r="G1007" s="293"/>
      <c r="H1007" s="293"/>
      <c r="I1007" s="294"/>
      <c r="U1007" s="155" t="str">
        <f>IF($F$1044&lt;&gt;0,"แสดง",IF($H$1044&lt;&gt;0,"แสดง","  "))</f>
        <v>แสดง</v>
      </c>
    </row>
    <row r="1008" spans="1:21">
      <c r="A1008" s="300"/>
      <c r="B1008" s="297"/>
      <c r="C1008" s="298"/>
      <c r="D1008" s="297"/>
      <c r="E1008" s="301"/>
      <c r="H1008" s="178" t="s">
        <v>973</v>
      </c>
      <c r="I1008" s="294"/>
      <c r="U1008" s="155" t="str">
        <f t="shared" ref="U1008:U1009" si="141">IF($F$1044&lt;&gt;0,"แสดง",IF($H$1044&lt;&gt;0,"แสดง","  "))</f>
        <v>แสดง</v>
      </c>
    </row>
    <row r="1009" spans="1:21">
      <c r="A1009" s="300"/>
      <c r="B1009" s="297"/>
      <c r="C1009" s="298"/>
      <c r="D1009" s="297"/>
      <c r="E1009" s="301"/>
      <c r="F1009" s="302">
        <v>2565</v>
      </c>
      <c r="G1009" s="302"/>
      <c r="H1009" s="302">
        <v>2564</v>
      </c>
      <c r="I1009" s="302"/>
      <c r="U1009" s="155" t="str">
        <f t="shared" si="141"/>
        <v>แสดง</v>
      </c>
    </row>
    <row r="1010" spans="1:21" hidden="1">
      <c r="A1010" s="308" t="s">
        <v>688</v>
      </c>
      <c r="B1010" s="309" t="s">
        <v>687</v>
      </c>
      <c r="C1010" s="212">
        <f>SUMIF('ตัดระหว่างกัน 2565'!D:D,$B1010,'ตัดระหว่างกัน 2565'!K:K)-SUMIF('ตัดระหว่างกัน 2565'!D:D,หมายเหตุ!$B1010,'ตัดระหว่างกัน 2565'!L:L)</f>
        <v>0</v>
      </c>
      <c r="D1010" s="213">
        <f>SUMIF('ตัดระหว่างกัน 2564'!D:D,หมายเหตุ!$B1010,'ตัดระหว่างกัน 2564'!K:K)-SUMIF('ตัดระหว่างกัน 2564'!D:D,$B1010,'ตัดระหว่างกัน 2564'!L:L)</f>
        <v>0</v>
      </c>
      <c r="E1010" s="263" t="s">
        <v>686</v>
      </c>
      <c r="F1010" s="346">
        <f>SUM(C1010)</f>
        <v>0</v>
      </c>
      <c r="G1010" s="346"/>
      <c r="H1010" s="346">
        <f>SUM(D1010)</f>
        <v>0</v>
      </c>
      <c r="I1010" s="264"/>
      <c r="U1010" s="155" t="str">
        <f t="shared" si="138"/>
        <v xml:space="preserve">  </v>
      </c>
    </row>
    <row r="1011" spans="1:21">
      <c r="A1011" s="308" t="s">
        <v>1597</v>
      </c>
      <c r="B1011" s="348" t="s">
        <v>1596</v>
      </c>
      <c r="C1011" s="212">
        <f>SUMIF('ตัดระหว่างกัน 2565'!D:D,$B1011,'ตัดระหว่างกัน 2565'!K:K)-SUMIF('ตัดระหว่างกัน 2565'!D:D,หมายเหตุ!$B1011,'ตัดระหว่างกัน 2565'!L:L)</f>
        <v>114100</v>
      </c>
      <c r="D1011" s="213">
        <f>SUMIF('ตัดระหว่างกัน 2564'!D:D,หมายเหตุ!$B1011,'ตัดระหว่างกัน 2564'!K:K)-SUMIF('ตัดระหว่างกัน 2564'!D:D,$B1011,'ตัดระหว่างกัน 2564'!L:L)</f>
        <v>74020</v>
      </c>
      <c r="E1011" s="305" t="s">
        <v>689</v>
      </c>
      <c r="F1011" s="346">
        <f>SUM(C1011:C1013)</f>
        <v>164800</v>
      </c>
      <c r="G1011" s="346"/>
      <c r="H1011" s="346">
        <f>SUM(D1011:D1013)</f>
        <v>160464.62</v>
      </c>
      <c r="I1011" s="307"/>
      <c r="U1011" s="155" t="str">
        <f t="shared" si="138"/>
        <v>แสดง</v>
      </c>
    </row>
    <row r="1012" spans="1:21" hidden="1">
      <c r="A1012" s="308" t="s">
        <v>1599</v>
      </c>
      <c r="B1012" s="348" t="s">
        <v>1598</v>
      </c>
      <c r="C1012" s="212">
        <f>SUMIF('ตัดระหว่างกัน 2565'!D:D,$B1012,'ตัดระหว่างกัน 2565'!K:K)-SUMIF('ตัดระหว่างกัน 2565'!D:D,หมายเหตุ!$B1012,'ตัดระหว่างกัน 2565'!L:L)</f>
        <v>0</v>
      </c>
      <c r="D1012" s="213">
        <f>SUMIF('ตัดระหว่างกัน 2564'!D:D,หมายเหตุ!$B1012,'ตัดระหว่างกัน 2564'!K:K)-SUMIF('ตัดระหว่างกัน 2564'!D:D,$B1012,'ตัดระหว่างกัน 2564'!L:L)</f>
        <v>0</v>
      </c>
      <c r="E1012" s="305"/>
      <c r="F1012" s="346"/>
      <c r="G1012" s="346"/>
      <c r="H1012" s="346"/>
      <c r="I1012" s="307"/>
      <c r="U1012" s="155" t="str">
        <f t="shared" si="138"/>
        <v xml:space="preserve">  </v>
      </c>
    </row>
    <row r="1013" spans="1:21" hidden="1">
      <c r="A1013" s="308" t="s">
        <v>1601</v>
      </c>
      <c r="B1013" s="348" t="s">
        <v>1600</v>
      </c>
      <c r="C1013" s="212">
        <f>SUMIF('ตัดระหว่างกัน 2565'!D:D,$B1013,'ตัดระหว่างกัน 2565'!K:K)-SUMIF('ตัดระหว่างกัน 2565'!D:D,หมายเหตุ!$B1013,'ตัดระหว่างกัน 2565'!L:L)</f>
        <v>50700</v>
      </c>
      <c r="D1013" s="213">
        <f>SUMIF('ตัดระหว่างกัน 2564'!D:D,หมายเหตุ!$B1013,'ตัดระหว่างกัน 2564'!K:K)-SUMIF('ตัดระหว่างกัน 2564'!D:D,$B1013,'ตัดระหว่างกัน 2564'!L:L)</f>
        <v>86444.62</v>
      </c>
      <c r="E1013" s="305"/>
      <c r="F1013" s="346"/>
      <c r="G1013" s="346"/>
      <c r="H1013" s="346"/>
      <c r="I1013" s="307"/>
      <c r="U1013" s="155" t="str">
        <f t="shared" si="138"/>
        <v xml:space="preserve">  </v>
      </c>
    </row>
    <row r="1014" spans="1:21">
      <c r="A1014" s="308" t="s">
        <v>1603</v>
      </c>
      <c r="B1014" s="348" t="s">
        <v>1602</v>
      </c>
      <c r="C1014" s="212">
        <f>SUMIF('ตัดระหว่างกัน 2565'!D:D,$B1014,'ตัดระหว่างกัน 2565'!K:K)-SUMIF('ตัดระหว่างกัน 2565'!D:D,หมายเหตุ!$B1014,'ตัดระหว่างกัน 2565'!L:L)</f>
        <v>45106</v>
      </c>
      <c r="D1014" s="213">
        <f>SUMIF('ตัดระหว่างกัน 2564'!D:D,หมายเหตุ!$B1014,'ตัดระหว่างกัน 2564'!K:K)-SUMIF('ตัดระหว่างกัน 2564'!D:D,$B1014,'ตัดระหว่างกัน 2564'!L:L)</f>
        <v>35162</v>
      </c>
      <c r="E1014" s="333" t="s">
        <v>690</v>
      </c>
      <c r="F1014" s="346">
        <f>SUM(C1014:C1019)</f>
        <v>88056</v>
      </c>
      <c r="G1014" s="346"/>
      <c r="H1014" s="346">
        <f>SUM(D1014:D1019)</f>
        <v>64042</v>
      </c>
      <c r="I1014" s="307"/>
      <c r="U1014" s="155" t="str">
        <f t="shared" si="138"/>
        <v>แสดง</v>
      </c>
    </row>
    <row r="1015" spans="1:21" hidden="1">
      <c r="A1015" s="308" t="s">
        <v>1605</v>
      </c>
      <c r="B1015" s="348" t="s">
        <v>1604</v>
      </c>
      <c r="C1015" s="212">
        <f>SUMIF('ตัดระหว่างกัน 2565'!D:D,$B1015,'ตัดระหว่างกัน 2565'!K:K)-SUMIF('ตัดระหว่างกัน 2565'!D:D,หมายเหตุ!$B1015,'ตัดระหว่างกัน 2565'!L:L)</f>
        <v>31440</v>
      </c>
      <c r="D1015" s="213">
        <f>SUMIF('ตัดระหว่างกัน 2564'!D:D,หมายเหตุ!$B1015,'ตัดระหว่างกัน 2564'!K:K)-SUMIF('ตัดระหว่างกัน 2564'!D:D,$B1015,'ตัดระหว่างกัน 2564'!L:L)</f>
        <v>3280</v>
      </c>
      <c r="E1015" s="333"/>
      <c r="F1015" s="346"/>
      <c r="G1015" s="346"/>
      <c r="H1015" s="346"/>
      <c r="I1015" s="307"/>
      <c r="U1015" s="155" t="str">
        <f t="shared" si="138"/>
        <v xml:space="preserve">  </v>
      </c>
    </row>
    <row r="1016" spans="1:21" hidden="1">
      <c r="A1016" s="308" t="s">
        <v>1607</v>
      </c>
      <c r="B1016" s="348" t="s">
        <v>1606</v>
      </c>
      <c r="C1016" s="212">
        <f>SUMIF('ตัดระหว่างกัน 2565'!D:D,$B1016,'ตัดระหว่างกัน 2565'!K:K)-SUMIF('ตัดระหว่างกัน 2565'!D:D,หมายเหตุ!$B1016,'ตัดระหว่างกัน 2565'!L:L)</f>
        <v>11510</v>
      </c>
      <c r="D1016" s="213">
        <f>SUMIF('ตัดระหว่างกัน 2564'!D:D,หมายเหตุ!$B1016,'ตัดระหว่างกัน 2564'!K:K)-SUMIF('ตัดระหว่างกัน 2564'!D:D,$B1016,'ตัดระหว่างกัน 2564'!L:L)</f>
        <v>25600</v>
      </c>
      <c r="E1016" s="333"/>
      <c r="F1016" s="346"/>
      <c r="G1016" s="346"/>
      <c r="H1016" s="346"/>
      <c r="I1016" s="307"/>
      <c r="U1016" s="155" t="str">
        <f t="shared" si="138"/>
        <v xml:space="preserve">  </v>
      </c>
    </row>
    <row r="1017" spans="1:21" hidden="1">
      <c r="A1017" s="308" t="s">
        <v>1609</v>
      </c>
      <c r="B1017" s="348" t="s">
        <v>1608</v>
      </c>
      <c r="C1017" s="212">
        <f>SUMIF('ตัดระหว่างกัน 2565'!D:D,$B1017,'ตัดระหว่างกัน 2565'!K:K)-SUMIF('ตัดระหว่างกัน 2565'!D:D,หมายเหตุ!$B1017,'ตัดระหว่างกัน 2565'!L:L)</f>
        <v>0</v>
      </c>
      <c r="D1017" s="213">
        <f>SUMIF('ตัดระหว่างกัน 2564'!D:D,หมายเหตุ!$B1017,'ตัดระหว่างกัน 2564'!K:K)-SUMIF('ตัดระหว่างกัน 2564'!D:D,$B1017,'ตัดระหว่างกัน 2564'!L:L)</f>
        <v>0</v>
      </c>
      <c r="E1017" s="333"/>
      <c r="F1017" s="346"/>
      <c r="G1017" s="346"/>
      <c r="H1017" s="346"/>
      <c r="I1017" s="307"/>
      <c r="U1017" s="155" t="str">
        <f t="shared" si="138"/>
        <v xml:space="preserve">  </v>
      </c>
    </row>
    <row r="1018" spans="1:21" hidden="1">
      <c r="A1018" s="308" t="s">
        <v>1605</v>
      </c>
      <c r="B1018" s="348" t="s">
        <v>1610</v>
      </c>
      <c r="C1018" s="212">
        <f>SUMIF('ตัดระหว่างกัน 2565'!D:D,$B1018,'ตัดระหว่างกัน 2565'!K:K)-SUMIF('ตัดระหว่างกัน 2565'!D:D,หมายเหตุ!$B1018,'ตัดระหว่างกัน 2565'!L:L)</f>
        <v>0</v>
      </c>
      <c r="D1018" s="213">
        <f>SUMIF('ตัดระหว่างกัน 2564'!D:D,หมายเหตุ!$B1018,'ตัดระหว่างกัน 2564'!K:K)-SUMIF('ตัดระหว่างกัน 2564'!D:D,$B1018,'ตัดระหว่างกัน 2564'!L:L)</f>
        <v>0</v>
      </c>
      <c r="E1018" s="333"/>
      <c r="F1018" s="346"/>
      <c r="G1018" s="346"/>
      <c r="H1018" s="346"/>
      <c r="I1018" s="307"/>
      <c r="U1018" s="155" t="str">
        <f t="shared" si="138"/>
        <v xml:space="preserve">  </v>
      </c>
    </row>
    <row r="1019" spans="1:21" hidden="1">
      <c r="A1019" s="308" t="s">
        <v>1607</v>
      </c>
      <c r="B1019" s="348" t="s">
        <v>1611</v>
      </c>
      <c r="C1019" s="212">
        <f>SUMIF('ตัดระหว่างกัน 2565'!D:D,$B1019,'ตัดระหว่างกัน 2565'!K:K)-SUMIF('ตัดระหว่างกัน 2565'!D:D,หมายเหตุ!$B1019,'ตัดระหว่างกัน 2565'!L:L)</f>
        <v>0</v>
      </c>
      <c r="D1019" s="213">
        <f>SUMIF('ตัดระหว่างกัน 2564'!D:D,หมายเหตุ!$B1019,'ตัดระหว่างกัน 2564'!K:K)-SUMIF('ตัดระหว่างกัน 2564'!D:D,$B1019,'ตัดระหว่างกัน 2564'!L:L)</f>
        <v>0</v>
      </c>
      <c r="E1019" s="333"/>
      <c r="F1019" s="346"/>
      <c r="G1019" s="346"/>
      <c r="H1019" s="346"/>
      <c r="I1019" s="307"/>
      <c r="U1019" s="155" t="str">
        <f t="shared" si="138"/>
        <v xml:space="preserve">  </v>
      </c>
    </row>
    <row r="1020" spans="1:21">
      <c r="A1020" s="308" t="s">
        <v>691</v>
      </c>
      <c r="B1020" s="348" t="s">
        <v>1612</v>
      </c>
      <c r="C1020" s="212">
        <f>SUMIF('ตัดระหว่างกัน 2565'!D:D,$B1020,'ตัดระหว่างกัน 2565'!K:K)-SUMIF('ตัดระหว่างกัน 2565'!D:D,หมายเหตุ!$B1020,'ตัดระหว่างกัน 2565'!L:L)</f>
        <v>504707.16</v>
      </c>
      <c r="D1020" s="213">
        <f>SUMIF('ตัดระหว่างกัน 2564'!D:D,หมายเหตุ!$B1020,'ตัดระหว่างกัน 2564'!K:K)-SUMIF('ตัดระหว่างกัน 2564'!D:D,$B1020,'ตัดระหว่างกัน 2564'!L:L)</f>
        <v>2057545.62</v>
      </c>
      <c r="E1020" s="305" t="s">
        <v>691</v>
      </c>
      <c r="F1020" s="346">
        <f>SUM(C1020:C1022)</f>
        <v>504707.16</v>
      </c>
      <c r="G1020" s="346"/>
      <c r="H1020" s="346">
        <f>SUM(D1020:D1022)</f>
        <v>2057545.62</v>
      </c>
      <c r="I1020" s="307"/>
      <c r="U1020" s="155" t="str">
        <f t="shared" si="138"/>
        <v>แสดง</v>
      </c>
    </row>
    <row r="1021" spans="1:21" hidden="1">
      <c r="A1021" s="308" t="s">
        <v>1614</v>
      </c>
      <c r="B1021" s="348" t="s">
        <v>1613</v>
      </c>
      <c r="C1021" s="212">
        <f>SUMIF('ตัดระหว่างกัน 2565'!D:D,$B1021,'ตัดระหว่างกัน 2565'!K:K)-SUMIF('ตัดระหว่างกัน 2565'!D:D,หมายเหตุ!$B1021,'ตัดระหว่างกัน 2565'!L:L)</f>
        <v>0</v>
      </c>
      <c r="D1021" s="213">
        <f>SUMIF('ตัดระหว่างกัน 2564'!D:D,หมายเหตุ!$B1021,'ตัดระหว่างกัน 2564'!K:K)-SUMIF('ตัดระหว่างกัน 2564'!D:D,$B1021,'ตัดระหว่างกัน 2564'!L:L)</f>
        <v>0</v>
      </c>
      <c r="E1021" s="305"/>
      <c r="F1021" s="346"/>
      <c r="G1021" s="346"/>
      <c r="H1021" s="346"/>
      <c r="I1021" s="307"/>
      <c r="U1021" s="155" t="str">
        <f t="shared" si="138"/>
        <v xml:space="preserve">  </v>
      </c>
    </row>
    <row r="1022" spans="1:21" hidden="1">
      <c r="A1022" s="308" t="s">
        <v>1616</v>
      </c>
      <c r="B1022" s="348" t="s">
        <v>1615</v>
      </c>
      <c r="C1022" s="212">
        <f>SUMIF('ตัดระหว่างกัน 2565'!D:D,$B1022,'ตัดระหว่างกัน 2565'!K:K)-SUMIF('ตัดระหว่างกัน 2565'!D:D,หมายเหตุ!$B1022,'ตัดระหว่างกัน 2565'!L:L)</f>
        <v>0</v>
      </c>
      <c r="D1022" s="213">
        <f>SUMIF('ตัดระหว่างกัน 2564'!D:D,หมายเหตุ!$B1022,'ตัดระหว่างกัน 2564'!K:K)-SUMIF('ตัดระหว่างกัน 2564'!D:D,$B1022,'ตัดระหว่างกัน 2564'!L:L)</f>
        <v>0</v>
      </c>
      <c r="E1022" s="305"/>
      <c r="F1022" s="346"/>
      <c r="G1022" s="346"/>
      <c r="H1022" s="346"/>
      <c r="I1022" s="307"/>
      <c r="U1022" s="155" t="str">
        <f t="shared" si="138"/>
        <v xml:space="preserve">  </v>
      </c>
    </row>
    <row r="1023" spans="1:21">
      <c r="A1023" s="308" t="s">
        <v>1618</v>
      </c>
      <c r="B1023" s="348" t="s">
        <v>1617</v>
      </c>
      <c r="C1023" s="212">
        <f>SUMIF('ตัดระหว่างกัน 2565'!D:D,$B1023,'ตัดระหว่างกัน 2565'!K:K)-SUMIF('ตัดระหว่างกัน 2565'!D:D,หมายเหตุ!$B1023,'ตัดระหว่างกัน 2565'!L:L)</f>
        <v>222178.82</v>
      </c>
      <c r="D1023" s="213">
        <f>SUMIF('ตัดระหว่างกัน 2564'!D:D,หมายเหตุ!$B1023,'ตัดระหว่างกัน 2564'!K:K)-SUMIF('ตัดระหว่างกัน 2564'!D:D,$B1023,'ตัดระหว่างกัน 2564'!L:L)</f>
        <v>199391.94</v>
      </c>
      <c r="E1023" s="305" t="s">
        <v>695</v>
      </c>
      <c r="F1023" s="346">
        <f>SUM(C1023:C1024)</f>
        <v>222178.82</v>
      </c>
      <c r="G1023" s="346"/>
      <c r="H1023" s="346">
        <f>SUM(D1023:D1024)</f>
        <v>199391.94</v>
      </c>
      <c r="I1023" s="307"/>
      <c r="U1023" s="155" t="str">
        <f t="shared" si="138"/>
        <v>แสดง</v>
      </c>
    </row>
    <row r="1024" spans="1:21" hidden="1">
      <c r="A1024" s="308" t="s">
        <v>1620</v>
      </c>
      <c r="B1024" s="348" t="s">
        <v>1619</v>
      </c>
      <c r="C1024" s="212">
        <f>SUMIF('ตัดระหว่างกัน 2565'!D:D,$B1024,'ตัดระหว่างกัน 2565'!K:K)-SUMIF('ตัดระหว่างกัน 2565'!D:D,หมายเหตุ!$B1024,'ตัดระหว่างกัน 2565'!L:L)</f>
        <v>0</v>
      </c>
      <c r="D1024" s="213">
        <f>SUMIF('ตัดระหว่างกัน 2564'!D:D,หมายเหตุ!$B1024,'ตัดระหว่างกัน 2564'!K:K)-SUMIF('ตัดระหว่างกัน 2564'!D:D,$B1024,'ตัดระหว่างกัน 2564'!L:L)</f>
        <v>0</v>
      </c>
      <c r="E1024" s="305"/>
      <c r="F1024" s="346"/>
      <c r="G1024" s="346"/>
      <c r="H1024" s="346"/>
      <c r="I1024" s="307"/>
      <c r="U1024" s="155" t="str">
        <f t="shared" si="138"/>
        <v xml:space="preserve">  </v>
      </c>
    </row>
    <row r="1025" spans="1:21" hidden="1">
      <c r="A1025" s="308" t="s">
        <v>1622</v>
      </c>
      <c r="B1025" s="348" t="s">
        <v>1621</v>
      </c>
      <c r="C1025" s="212">
        <f>SUMIF('ตัดระหว่างกัน 2565'!D:D,$B1025,'ตัดระหว่างกัน 2565'!K:K)-SUMIF('ตัดระหว่างกัน 2565'!D:D,หมายเหตุ!$B1025,'ตัดระหว่างกัน 2565'!L:L)</f>
        <v>0</v>
      </c>
      <c r="D1025" s="213">
        <f>SUMIF('ตัดระหว่างกัน 2564'!D:D,หมายเหตุ!$B1025,'ตัดระหว่างกัน 2564'!K:K)-SUMIF('ตัดระหว่างกัน 2564'!D:D,$B1025,'ตัดระหว่างกัน 2564'!L:L)</f>
        <v>0</v>
      </c>
      <c r="E1025" s="305" t="s">
        <v>696</v>
      </c>
      <c r="F1025" s="346">
        <f>SUM(C1025:C1026)</f>
        <v>0</v>
      </c>
      <c r="G1025" s="346"/>
      <c r="H1025" s="346">
        <f>SUM(D1025:D1026)</f>
        <v>0</v>
      </c>
      <c r="I1025" s="307"/>
      <c r="U1025" s="155" t="str">
        <f t="shared" si="138"/>
        <v xml:space="preserve">  </v>
      </c>
    </row>
    <row r="1026" spans="1:21" hidden="1">
      <c r="A1026" s="308" t="s">
        <v>696</v>
      </c>
      <c r="B1026" s="348" t="s">
        <v>1623</v>
      </c>
      <c r="C1026" s="212">
        <f>SUMIF('ตัดระหว่างกัน 2565'!D:D,$B1026,'ตัดระหว่างกัน 2565'!K:K)-SUMIF('ตัดระหว่างกัน 2565'!D:D,หมายเหตุ!$B1026,'ตัดระหว่างกัน 2565'!L:L)</f>
        <v>0</v>
      </c>
      <c r="D1026" s="213">
        <f>SUMIF('ตัดระหว่างกัน 2564'!D:D,หมายเหตุ!$B1026,'ตัดระหว่างกัน 2564'!K:K)-SUMIF('ตัดระหว่างกัน 2564'!D:D,$B1026,'ตัดระหว่างกัน 2564'!L:L)</f>
        <v>0</v>
      </c>
      <c r="E1026" s="305"/>
      <c r="F1026" s="346"/>
      <c r="G1026" s="346"/>
      <c r="H1026" s="346"/>
      <c r="I1026" s="307"/>
      <c r="U1026" s="155" t="str">
        <f t="shared" si="138"/>
        <v xml:space="preserve">  </v>
      </c>
    </row>
    <row r="1027" spans="1:21" hidden="1">
      <c r="A1027" s="308" t="s">
        <v>697</v>
      </c>
      <c r="B1027" s="309" t="s">
        <v>698</v>
      </c>
      <c r="C1027" s="212">
        <f>SUMIF('ตัดระหว่างกัน 2565'!D:D,$B1027,'ตัดระหว่างกัน 2565'!K:K)-SUMIF('ตัดระหว่างกัน 2565'!D:D,หมายเหตุ!$B1027,'ตัดระหว่างกัน 2565'!L:L)</f>
        <v>0</v>
      </c>
      <c r="D1027" s="213">
        <f>SUMIF('ตัดระหว่างกัน 2564'!D:D,หมายเหตุ!$B1027,'ตัดระหว่างกัน 2564'!K:K)-SUMIF('ตัดระหว่างกัน 2564'!D:D,$B1027,'ตัดระหว่างกัน 2564'!L:L)</f>
        <v>0</v>
      </c>
      <c r="E1027" s="263" t="s">
        <v>697</v>
      </c>
      <c r="F1027" s="346">
        <f t="shared" ref="F1027:F1035" si="142">SUM(C1027)</f>
        <v>0</v>
      </c>
      <c r="G1027" s="346"/>
      <c r="H1027" s="346">
        <f>SUM(D1027)</f>
        <v>0</v>
      </c>
      <c r="I1027" s="264"/>
      <c r="U1027" s="155" t="str">
        <f t="shared" si="138"/>
        <v xml:space="preserve">  </v>
      </c>
    </row>
    <row r="1028" spans="1:21" hidden="1">
      <c r="A1028" s="352" t="s">
        <v>699</v>
      </c>
      <c r="B1028" s="355" t="s">
        <v>700</v>
      </c>
      <c r="C1028" s="212">
        <f>SUMIF('ตัดระหว่างกัน 2565'!D:D,$B1028,'ตัดระหว่างกัน 2565'!K:K)-SUMIF('ตัดระหว่างกัน 2565'!D:D,หมายเหตุ!$B1028,'ตัดระหว่างกัน 2565'!L:L)</f>
        <v>0</v>
      </c>
      <c r="D1028" s="213">
        <f>SUMIF('ตัดระหว่างกัน 2564'!D:D,หมายเหตุ!$B1028,'ตัดระหว่างกัน 2564'!K:K)-SUMIF('ตัดระหว่างกัน 2564'!D:D,$B1028,'ตัดระหว่างกัน 2564'!L:L)</f>
        <v>0</v>
      </c>
      <c r="E1028" s="263" t="s">
        <v>699</v>
      </c>
      <c r="F1028" s="346">
        <f t="shared" si="142"/>
        <v>0</v>
      </c>
      <c r="G1028" s="346"/>
      <c r="H1028" s="346">
        <f>SUM(D1028)</f>
        <v>0</v>
      </c>
      <c r="I1028" s="264"/>
      <c r="U1028" s="155" t="str">
        <f t="shared" si="138"/>
        <v xml:space="preserve">  </v>
      </c>
    </row>
    <row r="1029" spans="1:21">
      <c r="A1029" s="308" t="s">
        <v>1625</v>
      </c>
      <c r="B1029" s="304" t="s">
        <v>1624</v>
      </c>
      <c r="C1029" s="212">
        <f>SUMIF('ตัดระหว่างกัน 2565'!D:D,$B1029,'ตัดระหว่างกัน 2565'!K:K)-SUMIF('ตัดระหว่างกัน 2565'!D:D,หมายเหตุ!$B1029,'ตัดระหว่างกัน 2565'!L:L)</f>
        <v>0</v>
      </c>
      <c r="D1029" s="213">
        <f>SUMIF('ตัดระหว่างกัน 2564'!D:D,หมายเหตุ!$B1029,'ตัดระหว่างกัน 2564'!K:K)-SUMIF('ตัดระหว่างกัน 2564'!D:D,$B1029,'ตัดระหว่างกัน 2564'!L:L)</f>
        <v>0</v>
      </c>
      <c r="E1029" s="305" t="s">
        <v>701</v>
      </c>
      <c r="F1029" s="346">
        <f>SUM(C1029:C1032)</f>
        <v>75600</v>
      </c>
      <c r="G1029" s="346"/>
      <c r="H1029" s="346">
        <f>SUM(D1029:D1032)</f>
        <v>62100</v>
      </c>
      <c r="I1029" s="307"/>
      <c r="U1029" s="155" t="str">
        <f t="shared" si="138"/>
        <v>แสดง</v>
      </c>
    </row>
    <row r="1030" spans="1:21" hidden="1">
      <c r="A1030" s="308" t="s">
        <v>1627</v>
      </c>
      <c r="B1030" s="304" t="s">
        <v>1626</v>
      </c>
      <c r="C1030" s="212">
        <f>SUMIF('ตัดระหว่างกัน 2565'!D:D,$B1030,'ตัดระหว่างกัน 2565'!K:K)-SUMIF('ตัดระหว่างกัน 2565'!D:D,หมายเหตุ!$B1030,'ตัดระหว่างกัน 2565'!L:L)</f>
        <v>0</v>
      </c>
      <c r="D1030" s="213">
        <f>SUMIF('ตัดระหว่างกัน 2564'!D:D,หมายเหตุ!$B1030,'ตัดระหว่างกัน 2564'!K:K)-SUMIF('ตัดระหว่างกัน 2564'!D:D,$B1030,'ตัดระหว่างกัน 2564'!L:L)</f>
        <v>0</v>
      </c>
      <c r="E1030" s="305"/>
      <c r="F1030" s="346"/>
      <c r="G1030" s="346"/>
      <c r="H1030" s="346"/>
      <c r="I1030" s="307"/>
      <c r="U1030" s="155" t="str">
        <f t="shared" si="138"/>
        <v xml:space="preserve">  </v>
      </c>
    </row>
    <row r="1031" spans="1:21" hidden="1">
      <c r="A1031" s="308" t="s">
        <v>1629</v>
      </c>
      <c r="B1031" s="304" t="s">
        <v>1628</v>
      </c>
      <c r="C1031" s="212">
        <f>SUMIF('ตัดระหว่างกัน 2565'!D:D,$B1031,'ตัดระหว่างกัน 2565'!K:K)-SUMIF('ตัดระหว่างกัน 2565'!D:D,หมายเหตุ!$B1031,'ตัดระหว่างกัน 2565'!L:L)</f>
        <v>0</v>
      </c>
      <c r="D1031" s="213">
        <f>SUMIF('ตัดระหว่างกัน 2564'!D:D,หมายเหตุ!$B1031,'ตัดระหว่างกัน 2564'!K:K)-SUMIF('ตัดระหว่างกัน 2564'!D:D,$B1031,'ตัดระหว่างกัน 2564'!L:L)</f>
        <v>0</v>
      </c>
      <c r="E1031" s="305"/>
      <c r="F1031" s="346"/>
      <c r="G1031" s="346"/>
      <c r="H1031" s="346"/>
      <c r="I1031" s="307"/>
      <c r="U1031" s="155" t="str">
        <f t="shared" si="138"/>
        <v xml:space="preserve">  </v>
      </c>
    </row>
    <row r="1032" spans="1:21" hidden="1">
      <c r="A1032" s="308" t="s">
        <v>1631</v>
      </c>
      <c r="B1032" s="304" t="s">
        <v>1630</v>
      </c>
      <c r="C1032" s="212">
        <f>SUMIF('ตัดระหว่างกัน 2565'!D:D,$B1032,'ตัดระหว่างกัน 2565'!K:K)-SUMIF('ตัดระหว่างกัน 2565'!D:D,หมายเหตุ!$B1032,'ตัดระหว่างกัน 2565'!L:L)</f>
        <v>75600</v>
      </c>
      <c r="D1032" s="213">
        <f>SUMIF('ตัดระหว่างกัน 2564'!D:D,หมายเหตุ!$B1032,'ตัดระหว่างกัน 2564'!K:K)-SUMIF('ตัดระหว่างกัน 2564'!D:D,$B1032,'ตัดระหว่างกัน 2564'!L:L)</f>
        <v>62100</v>
      </c>
      <c r="E1032" s="305"/>
      <c r="F1032" s="346"/>
      <c r="G1032" s="346"/>
      <c r="H1032" s="346"/>
      <c r="I1032" s="307"/>
      <c r="U1032" s="155" t="str">
        <f t="shared" si="138"/>
        <v xml:space="preserve">  </v>
      </c>
    </row>
    <row r="1033" spans="1:21" hidden="1">
      <c r="A1033" s="308" t="s">
        <v>1633</v>
      </c>
      <c r="B1033" s="348" t="s">
        <v>1632</v>
      </c>
      <c r="C1033" s="212">
        <f>SUMIF('ตัดระหว่างกัน 2565'!D:D,$B1033,'ตัดระหว่างกัน 2565'!K:K)-SUMIF('ตัดระหว่างกัน 2565'!D:D,หมายเหตุ!$B1033,'ตัดระหว่างกัน 2565'!L:L)</f>
        <v>0</v>
      </c>
      <c r="D1033" s="213">
        <f>SUMIF('ตัดระหว่างกัน 2564'!D:D,หมายเหตุ!$B1033,'ตัดระหว่างกัน 2564'!K:K)-SUMIF('ตัดระหว่างกัน 2564'!D:D,$B1033,'ตัดระหว่างกัน 2564'!L:L)</f>
        <v>0</v>
      </c>
      <c r="E1033" s="305" t="s">
        <v>705</v>
      </c>
      <c r="F1033" s="346">
        <f>SUM(C1033:C1034)</f>
        <v>0</v>
      </c>
      <c r="G1033" s="346"/>
      <c r="H1033" s="346">
        <f>SUM(D1033:D1034)</f>
        <v>0</v>
      </c>
      <c r="I1033" s="307"/>
      <c r="U1033" s="155" t="str">
        <f t="shared" si="138"/>
        <v xml:space="preserve">  </v>
      </c>
    </row>
    <row r="1034" spans="1:21" hidden="1">
      <c r="A1034" s="308" t="s">
        <v>1635</v>
      </c>
      <c r="B1034" s="348" t="s">
        <v>1634</v>
      </c>
      <c r="C1034" s="212">
        <f>SUMIF('ตัดระหว่างกัน 2565'!D:D,$B1034,'ตัดระหว่างกัน 2565'!K:K)-SUMIF('ตัดระหว่างกัน 2565'!D:D,หมายเหตุ!$B1034,'ตัดระหว่างกัน 2565'!L:L)</f>
        <v>0</v>
      </c>
      <c r="D1034" s="213">
        <f>SUMIF('ตัดระหว่างกัน 2564'!D:D,หมายเหตุ!$B1034,'ตัดระหว่างกัน 2564'!K:K)-SUMIF('ตัดระหว่างกัน 2564'!D:D,$B1034,'ตัดระหว่างกัน 2564'!L:L)</f>
        <v>0</v>
      </c>
      <c r="E1034" s="305"/>
      <c r="F1034" s="346"/>
      <c r="G1034" s="346"/>
      <c r="H1034" s="346"/>
      <c r="I1034" s="307"/>
      <c r="U1034" s="155" t="str">
        <f t="shared" si="138"/>
        <v xml:space="preserve">  </v>
      </c>
    </row>
    <row r="1035" spans="1:21">
      <c r="A1035" s="303" t="s">
        <v>706</v>
      </c>
      <c r="B1035" s="356" t="s">
        <v>707</v>
      </c>
      <c r="C1035" s="212">
        <f>SUMIF('ตัดระหว่างกัน 2565'!D:D,$B1035,'ตัดระหว่างกัน 2565'!K:K)-SUMIF('ตัดระหว่างกัน 2565'!D:D,หมายเหตุ!$B1035,'ตัดระหว่างกัน 2565'!L:L)</f>
        <v>30401</v>
      </c>
      <c r="D1035" s="213">
        <f>SUMIF('ตัดระหว่างกัน 2564'!D:D,หมายเหตุ!$B1035,'ตัดระหว่างกัน 2564'!K:K)-SUMIF('ตัดระหว่างกัน 2564'!D:D,$B1035,'ตัดระหว่างกัน 2564'!L:L)</f>
        <v>7700</v>
      </c>
      <c r="E1035" s="263" t="s">
        <v>706</v>
      </c>
      <c r="F1035" s="346">
        <f t="shared" si="142"/>
        <v>30401</v>
      </c>
      <c r="G1035" s="346"/>
      <c r="H1035" s="346">
        <f>SUM(D1035)</f>
        <v>7700</v>
      </c>
      <c r="I1035" s="264"/>
      <c r="U1035" s="155" t="str">
        <f t="shared" si="138"/>
        <v>แสดง</v>
      </c>
    </row>
    <row r="1036" spans="1:21">
      <c r="A1036" s="352" t="s">
        <v>1637</v>
      </c>
      <c r="B1036" s="304" t="s">
        <v>1636</v>
      </c>
      <c r="C1036" s="212">
        <f>SUMIF('ตัดระหว่างกัน 2565'!D:D,$B1036,'ตัดระหว่างกัน 2565'!K:K)-SUMIF('ตัดระหว่างกัน 2565'!D:D,หมายเหตุ!$B1036,'ตัดระหว่างกัน 2565'!L:L)</f>
        <v>247.41</v>
      </c>
      <c r="D1036" s="213">
        <f>SUMIF('ตัดระหว่างกัน 2564'!D:D,หมายเหตุ!$B1036,'ตัดระหว่างกัน 2564'!K:K)-SUMIF('ตัดระหว่างกัน 2564'!D:D,$B1036,'ตัดระหว่างกัน 2564'!L:L)</f>
        <v>3020.61</v>
      </c>
      <c r="E1036" s="305" t="s">
        <v>708</v>
      </c>
      <c r="F1036" s="346">
        <f>SUM(C1036:C1043)</f>
        <v>145467.41</v>
      </c>
      <c r="G1036" s="346"/>
      <c r="H1036" s="346">
        <f>SUM(D1036:D1043)</f>
        <v>127172.61</v>
      </c>
      <c r="I1036" s="264"/>
      <c r="U1036" s="155" t="str">
        <f t="shared" si="138"/>
        <v>แสดง</v>
      </c>
    </row>
    <row r="1037" spans="1:21" hidden="1">
      <c r="A1037" s="303" t="s">
        <v>1639</v>
      </c>
      <c r="B1037" s="356" t="s">
        <v>1638</v>
      </c>
      <c r="C1037" s="212">
        <f>SUMIF('ตัดระหว่างกัน 2565'!D:D,$B1037,'ตัดระหว่างกัน 2565'!K:K)-SUMIF('ตัดระหว่างกัน 2565'!D:D,หมายเหตุ!$B1037,'ตัดระหว่างกัน 2565'!L:L)</f>
        <v>0</v>
      </c>
      <c r="D1037" s="213">
        <f>SUMIF('ตัดระหว่างกัน 2564'!D:D,หมายเหตุ!$B1037,'ตัดระหว่างกัน 2564'!K:K)-SUMIF('ตัดระหว่างกัน 2564'!D:D,$B1037,'ตัดระหว่างกัน 2564'!L:L)</f>
        <v>2800</v>
      </c>
      <c r="E1037" s="305"/>
      <c r="F1037" s="346"/>
      <c r="G1037" s="346"/>
      <c r="H1037" s="346"/>
      <c r="I1037" s="305"/>
      <c r="U1037" s="155" t="str">
        <f t="shared" si="138"/>
        <v xml:space="preserve">  </v>
      </c>
    </row>
    <row r="1038" spans="1:21" hidden="1">
      <c r="A1038" s="303" t="s">
        <v>1641</v>
      </c>
      <c r="B1038" s="356" t="s">
        <v>1640</v>
      </c>
      <c r="C1038" s="212">
        <f>SUMIF('ตัดระหว่างกัน 2565'!D:D,$B1038,'ตัดระหว่างกัน 2565'!K:K)-SUMIF('ตัดระหว่างกัน 2565'!D:D,หมายเหตุ!$B1038,'ตัดระหว่างกัน 2565'!L:L)</f>
        <v>0</v>
      </c>
      <c r="D1038" s="213">
        <f>SUMIF('ตัดระหว่างกัน 2564'!D:D,หมายเหตุ!$B1038,'ตัดระหว่างกัน 2564'!K:K)-SUMIF('ตัดระหว่างกัน 2564'!D:D,$B1038,'ตัดระหว่างกัน 2564'!L:L)</f>
        <v>0</v>
      </c>
      <c r="E1038" s="305"/>
      <c r="F1038" s="346"/>
      <c r="G1038" s="346"/>
      <c r="H1038" s="346"/>
      <c r="I1038" s="305"/>
      <c r="U1038" s="155" t="str">
        <f t="shared" si="138"/>
        <v xml:space="preserve">  </v>
      </c>
    </row>
    <row r="1039" spans="1:21" hidden="1">
      <c r="A1039" s="303" t="s">
        <v>1643</v>
      </c>
      <c r="B1039" s="356" t="s">
        <v>1642</v>
      </c>
      <c r="C1039" s="212">
        <f>SUMIF('ตัดระหว่างกัน 2565'!D:D,$B1039,'ตัดระหว่างกัน 2565'!K:K)-SUMIF('ตัดระหว่างกัน 2565'!D:D,หมายเหตุ!$B1039,'ตัดระหว่างกัน 2565'!L:L)</f>
        <v>0</v>
      </c>
      <c r="D1039" s="213">
        <f>SUMIF('ตัดระหว่างกัน 2564'!D:D,หมายเหตุ!$B1039,'ตัดระหว่างกัน 2564'!K:K)-SUMIF('ตัดระหว่างกัน 2564'!D:D,$B1039,'ตัดระหว่างกัน 2564'!L:L)</f>
        <v>0</v>
      </c>
      <c r="E1039" s="305"/>
      <c r="F1039" s="346"/>
      <c r="G1039" s="346"/>
      <c r="H1039" s="346"/>
      <c r="I1039" s="305"/>
      <c r="U1039" s="155" t="str">
        <f t="shared" si="138"/>
        <v xml:space="preserve">  </v>
      </c>
    </row>
    <row r="1040" spans="1:21" hidden="1">
      <c r="A1040" s="303" t="s">
        <v>1645</v>
      </c>
      <c r="B1040" s="356" t="s">
        <v>1644</v>
      </c>
      <c r="C1040" s="212">
        <f>SUMIF('ตัดระหว่างกัน 2565'!D:D,$B1040,'ตัดระหว่างกัน 2565'!K:K)-SUMIF('ตัดระหว่างกัน 2565'!D:D,หมายเหตุ!$B1040,'ตัดระหว่างกัน 2565'!L:L)</f>
        <v>0</v>
      </c>
      <c r="D1040" s="213">
        <f>SUMIF('ตัดระหว่างกัน 2564'!D:D,หมายเหตุ!$B1040,'ตัดระหว่างกัน 2564'!K:K)-SUMIF('ตัดระหว่างกัน 2564'!D:D,$B1040,'ตัดระหว่างกัน 2564'!L:L)</f>
        <v>0</v>
      </c>
      <c r="E1040" s="305"/>
      <c r="F1040" s="346"/>
      <c r="G1040" s="346"/>
      <c r="H1040" s="346"/>
      <c r="I1040" s="305"/>
      <c r="U1040" s="155" t="str">
        <f t="shared" si="138"/>
        <v xml:space="preserve">  </v>
      </c>
    </row>
    <row r="1041" spans="1:21" hidden="1">
      <c r="A1041" s="352" t="s">
        <v>1647</v>
      </c>
      <c r="B1041" s="304" t="s">
        <v>1646</v>
      </c>
      <c r="C1041" s="212">
        <f>SUMIF('ตัดระหว่างกัน 2565'!D:D,$B1041,'ตัดระหว่างกัน 2565'!K:K)-SUMIF('ตัดระหว่างกัน 2565'!D:D,หมายเหตุ!$B1041,'ตัดระหว่างกัน 2565'!L:L)</f>
        <v>0</v>
      </c>
      <c r="D1041" s="213">
        <f>SUMIF('ตัดระหว่างกัน 2564'!D:D,หมายเหตุ!$B1041,'ตัดระหว่างกัน 2564'!K:K)-SUMIF('ตัดระหว่างกัน 2564'!D:D,$B1041,'ตัดระหว่างกัน 2564'!L:L)</f>
        <v>0</v>
      </c>
      <c r="E1041" s="305"/>
      <c r="F1041" s="346"/>
      <c r="G1041" s="346"/>
      <c r="H1041" s="346"/>
      <c r="I1041" s="305"/>
      <c r="U1041" s="155" t="str">
        <f t="shared" si="138"/>
        <v xml:space="preserve">  </v>
      </c>
    </row>
    <row r="1042" spans="1:21" hidden="1">
      <c r="A1042" s="352" t="s">
        <v>1649</v>
      </c>
      <c r="B1042" s="304" t="s">
        <v>1648</v>
      </c>
      <c r="C1042" s="212">
        <f>SUMIF('ตัดระหว่างกัน 2565'!D:D,$B1042,'ตัดระหว่างกัน 2565'!K:K)-SUMIF('ตัดระหว่างกัน 2565'!D:D,หมายเหตุ!$B1042,'ตัดระหว่างกัน 2565'!L:L)</f>
        <v>145220</v>
      </c>
      <c r="D1042" s="213">
        <f>SUMIF('ตัดระหว่างกัน 2564'!D:D,หมายเหตุ!$B1042,'ตัดระหว่างกัน 2564'!K:K)-SUMIF('ตัดระหว่างกัน 2564'!D:D,$B1042,'ตัดระหว่างกัน 2564'!L:L)</f>
        <v>121352</v>
      </c>
      <c r="E1042" s="305"/>
      <c r="F1042" s="346"/>
      <c r="G1042" s="346"/>
      <c r="H1042" s="346"/>
      <c r="I1042" s="305"/>
      <c r="U1042" s="155" t="str">
        <f t="shared" si="138"/>
        <v xml:space="preserve">  </v>
      </c>
    </row>
    <row r="1043" spans="1:21" hidden="1">
      <c r="A1043" s="352" t="s">
        <v>710</v>
      </c>
      <c r="B1043" s="304" t="s">
        <v>709</v>
      </c>
      <c r="C1043" s="212">
        <f>SUMIF('ตัดระหว่างกัน 2565'!D:D,$B1043,'ตัดระหว่างกัน 2565'!K:K)-SUMIF('ตัดระหว่างกัน 2565'!D:D,หมายเหตุ!$B1043,'ตัดระหว่างกัน 2565'!L:L)</f>
        <v>0</v>
      </c>
      <c r="D1043" s="213">
        <f>SUMIF('ตัดระหว่างกัน 2564'!D:D,หมายเหตุ!$B1043,'ตัดระหว่างกัน 2564'!K:K)-SUMIF('ตัดระหว่างกัน 2564'!D:D,$B1043,'ตัดระหว่างกัน 2564'!L:L)</f>
        <v>0</v>
      </c>
      <c r="E1043" s="305"/>
      <c r="F1043" s="346"/>
      <c r="G1043" s="346"/>
      <c r="H1043" s="346"/>
      <c r="I1043" s="305"/>
      <c r="U1043" s="155" t="str">
        <f t="shared" si="138"/>
        <v xml:space="preserve">  </v>
      </c>
    </row>
    <row r="1044" spans="1:21" ht="20.25" thickBot="1">
      <c r="A1044" s="300"/>
      <c r="B1044" s="352"/>
      <c r="C1044" s="357"/>
      <c r="D1044" s="352"/>
      <c r="E1044" s="325" t="s">
        <v>711</v>
      </c>
      <c r="F1044" s="354">
        <f>SUM(F1010:F1043)</f>
        <v>1231210.3899999999</v>
      </c>
      <c r="G1044" s="346"/>
      <c r="H1044" s="354">
        <f>SUM(H1010:H1043)</f>
        <v>2678416.79</v>
      </c>
      <c r="I1044" s="312"/>
      <c r="U1044" s="155" t="str">
        <f t="shared" si="138"/>
        <v>แสดง</v>
      </c>
    </row>
    <row r="1045" spans="1:21" ht="20.25" thickTop="1">
      <c r="A1045" s="300"/>
      <c r="B1045" s="352"/>
      <c r="C1045" s="357"/>
      <c r="D1045" s="352"/>
      <c r="E1045" s="320"/>
      <c r="F1045" s="320"/>
      <c r="G1045" s="346"/>
      <c r="H1045" s="320"/>
      <c r="I1045" s="320"/>
      <c r="U1045" s="155" t="str">
        <f t="shared" ref="U1045:U1046" si="143">IF($F$1044&lt;&gt;0,"แสดง",IF($H$1044&lt;&gt;0,"แสดง","  "))</f>
        <v>แสดง</v>
      </c>
    </row>
    <row r="1046" spans="1:21">
      <c r="G1046" s="346"/>
      <c r="U1046" s="155" t="str">
        <f t="shared" si="143"/>
        <v>แสดง</v>
      </c>
    </row>
    <row r="1047" spans="1:21">
      <c r="A1047" s="296"/>
      <c r="B1047" s="297"/>
      <c r="C1047" s="298"/>
      <c r="D1047" s="297"/>
      <c r="E1047" s="299" t="s">
        <v>1155</v>
      </c>
      <c r="F1047" s="293"/>
      <c r="G1047" s="293"/>
      <c r="H1047" s="293"/>
      <c r="I1047" s="294"/>
      <c r="U1047" s="155" t="str">
        <f>IF($F$1053&lt;&gt;0,"แสดง",IF($H$1053&lt;&gt;0,"แสดง","  "))</f>
        <v>แสดง</v>
      </c>
    </row>
    <row r="1048" spans="1:21">
      <c r="A1048" s="300"/>
      <c r="B1048" s="297"/>
      <c r="C1048" s="298"/>
      <c r="D1048" s="297"/>
      <c r="E1048" s="301"/>
      <c r="H1048" s="178" t="s">
        <v>973</v>
      </c>
      <c r="I1048" s="294"/>
      <c r="U1048" s="155" t="str">
        <f t="shared" ref="U1048:U1049" si="144">IF($F$1053&lt;&gt;0,"แสดง",IF($H$1053&lt;&gt;0,"แสดง","  "))</f>
        <v>แสดง</v>
      </c>
    </row>
    <row r="1049" spans="1:21">
      <c r="A1049" s="300"/>
      <c r="B1049" s="297"/>
      <c r="C1049" s="298"/>
      <c r="D1049" s="297"/>
      <c r="E1049" s="301"/>
      <c r="F1049" s="302">
        <v>2565</v>
      </c>
      <c r="G1049" s="302"/>
      <c r="H1049" s="302">
        <v>2564</v>
      </c>
      <c r="I1049" s="302"/>
      <c r="U1049" s="155" t="str">
        <f t="shared" si="144"/>
        <v>แสดง</v>
      </c>
    </row>
    <row r="1050" spans="1:21">
      <c r="A1050" s="308" t="s">
        <v>714</v>
      </c>
      <c r="B1050" s="309" t="s">
        <v>715</v>
      </c>
      <c r="C1050" s="212">
        <f>SUMIF('ตัดระหว่างกัน 2565'!D:D,$B1050,'ตัดระหว่างกัน 2565'!K:K)-SUMIF('ตัดระหว่างกัน 2565'!D:D,หมายเหตุ!$B1050,'ตัดระหว่างกัน 2565'!L:L)</f>
        <v>495222.05</v>
      </c>
      <c r="D1050" s="213">
        <f>SUMIF('ตัดระหว่างกัน 2564'!D:D,หมายเหตุ!$B1050,'ตัดระหว่างกัน 2564'!K:K)-SUMIF('ตัดระหว่างกัน 2564'!D:D,$B1050,'ตัดระหว่างกัน 2564'!L:L)</f>
        <v>261104</v>
      </c>
      <c r="E1050" s="263" t="s">
        <v>714</v>
      </c>
      <c r="F1050" s="346">
        <f>SUM(C1050)</f>
        <v>495222.05</v>
      </c>
      <c r="G1050" s="346"/>
      <c r="H1050" s="346">
        <f>SUM(D1050)</f>
        <v>261104</v>
      </c>
      <c r="I1050" s="264"/>
      <c r="U1050" s="155" t="str">
        <f t="shared" si="138"/>
        <v>แสดง</v>
      </c>
    </row>
    <row r="1051" spans="1:21">
      <c r="A1051" s="322" t="s">
        <v>694</v>
      </c>
      <c r="B1051" s="309" t="s">
        <v>693</v>
      </c>
      <c r="C1051" s="212">
        <f>SUMIF('ตัดระหว่างกัน 2565'!D:D,$B1051,'ตัดระหว่างกัน 2565'!K:K)-SUMIF('ตัดระหว่างกัน 2565'!D:D,หมายเหตุ!$B1051,'ตัดระหว่างกัน 2565'!L:L)</f>
        <v>68310</v>
      </c>
      <c r="D1051" s="213">
        <f>SUMIF('ตัดระหว่างกัน 2564'!D:D,หมายเหตุ!$B1051,'ตัดระหว่างกัน 2564'!K:K)-SUMIF('ตัดระหว่างกัน 2564'!D:D,$B1051,'ตัดระหว่างกัน 2564'!L:L)</f>
        <v>51000</v>
      </c>
      <c r="E1051" s="263" t="s">
        <v>692</v>
      </c>
      <c r="F1051" s="346">
        <f t="shared" ref="F1051:F1052" si="145">SUM(C1051)</f>
        <v>68310</v>
      </c>
      <c r="G1051" s="346"/>
      <c r="H1051" s="346">
        <f>SUM(D1051)</f>
        <v>51000</v>
      </c>
      <c r="I1051" s="264"/>
      <c r="U1051" s="155" t="str">
        <f t="shared" si="138"/>
        <v>แสดง</v>
      </c>
    </row>
    <row r="1052" spans="1:21">
      <c r="A1052" s="303" t="s">
        <v>704</v>
      </c>
      <c r="B1052" s="304" t="s">
        <v>703</v>
      </c>
      <c r="C1052" s="212">
        <f>SUMIF('ตัดระหว่างกัน 2565'!D:D,$B1052,'ตัดระหว่างกัน 2565'!K:K)-SUMIF('ตัดระหว่างกัน 2565'!D:D,หมายเหตุ!$B1052,'ตัดระหว่างกัน 2565'!L:L)</f>
        <v>7500</v>
      </c>
      <c r="D1052" s="213">
        <f>SUMIF('ตัดระหว่างกัน 2564'!D:D,หมายเหตุ!$B1052,'ตัดระหว่างกัน 2564'!K:K)-SUMIF('ตัดระหว่างกัน 2564'!D:D,$B1052,'ตัดระหว่างกัน 2564'!L:L)</f>
        <v>8500</v>
      </c>
      <c r="E1052" s="263" t="s">
        <v>702</v>
      </c>
      <c r="F1052" s="310">
        <f t="shared" si="145"/>
        <v>7500</v>
      </c>
      <c r="G1052" s="346"/>
      <c r="H1052" s="310">
        <f>SUM(D1052)</f>
        <v>8500</v>
      </c>
      <c r="I1052" s="264"/>
      <c r="U1052" s="155" t="str">
        <f t="shared" si="138"/>
        <v>แสดง</v>
      </c>
    </row>
    <row r="1053" spans="1:21" ht="20.25" thickBot="1">
      <c r="E1053" s="301" t="s">
        <v>720</v>
      </c>
      <c r="F1053" s="311">
        <f>SUM(F1050:F1052)</f>
        <v>571032.05000000005</v>
      </c>
      <c r="G1053" s="346"/>
      <c r="H1053" s="311">
        <f>SUM(H1050:H1052)</f>
        <v>320604</v>
      </c>
      <c r="I1053" s="312"/>
      <c r="J1053" s="265"/>
      <c r="K1053" s="265"/>
      <c r="L1053" s="316"/>
      <c r="M1053" s="316"/>
      <c r="U1053" s="155" t="str">
        <f t="shared" si="138"/>
        <v>แสดง</v>
      </c>
    </row>
    <row r="1054" spans="1:21" ht="20.25" thickTop="1">
      <c r="E1054" s="263"/>
      <c r="F1054" s="264"/>
      <c r="G1054" s="346"/>
      <c r="H1054" s="264"/>
      <c r="I1054" s="264"/>
      <c r="J1054" s="265"/>
      <c r="K1054" s="265"/>
      <c r="L1054" s="263"/>
      <c r="M1054" s="263"/>
      <c r="U1054" s="155" t="str">
        <f t="shared" ref="U1054:U1055" si="146">IF($F$1053&lt;&gt;0,"แสดง",IF($H$1053&lt;&gt;0,"แสดง","  "))</f>
        <v>แสดง</v>
      </c>
    </row>
    <row r="1055" spans="1:21">
      <c r="U1055" s="155" t="str">
        <f t="shared" si="146"/>
        <v>แสดง</v>
      </c>
    </row>
    <row r="1056" spans="1:21">
      <c r="E1056" s="299" t="s">
        <v>1154</v>
      </c>
      <c r="F1056" s="293"/>
      <c r="G1056" s="293"/>
      <c r="H1056" s="293"/>
      <c r="I1056" s="294"/>
      <c r="J1056" s="302"/>
      <c r="K1056" s="302"/>
      <c r="L1056" s="312"/>
      <c r="M1056" s="312"/>
      <c r="N1056" s="320"/>
      <c r="O1056" s="320"/>
      <c r="U1056" s="155" t="str">
        <f>IF($F$1064&lt;&gt;0,"แสดง",IF($H$1064&lt;&gt;0,"แสดง","  "))</f>
        <v>แสดง</v>
      </c>
    </row>
    <row r="1057" spans="1:21">
      <c r="E1057" s="301"/>
      <c r="H1057" s="178" t="s">
        <v>973</v>
      </c>
      <c r="I1057" s="294"/>
      <c r="J1057" s="302"/>
      <c r="K1057" s="302"/>
      <c r="L1057" s="264"/>
      <c r="M1057" s="264"/>
      <c r="N1057" s="320"/>
      <c r="O1057" s="320"/>
      <c r="U1057" s="155" t="str">
        <f t="shared" ref="U1057:U1058" si="147">IF($F$1064&lt;&gt;0,"แสดง",IF($H$1064&lt;&gt;0,"แสดง","  "))</f>
        <v>แสดง</v>
      </c>
    </row>
    <row r="1058" spans="1:21">
      <c r="E1058" s="301"/>
      <c r="F1058" s="302">
        <v>2565</v>
      </c>
      <c r="G1058" s="302"/>
      <c r="H1058" s="302">
        <v>2564</v>
      </c>
      <c r="I1058" s="302"/>
      <c r="J1058" s="302"/>
      <c r="K1058" s="302"/>
      <c r="L1058" s="264"/>
      <c r="M1058" s="264"/>
      <c r="N1058" s="320"/>
      <c r="O1058" s="320"/>
      <c r="U1058" s="155" t="str">
        <f t="shared" si="147"/>
        <v>แสดง</v>
      </c>
    </row>
    <row r="1059" spans="1:21">
      <c r="A1059" s="308" t="s">
        <v>721</v>
      </c>
      <c r="B1059" s="309" t="s">
        <v>722</v>
      </c>
      <c r="C1059" s="212">
        <f>SUMIF('ตัดระหว่างกัน 2565'!D:D,$B1059,'ตัดระหว่างกัน 2565'!K:K)-SUMIF('ตัดระหว่างกัน 2565'!D:D,หมายเหตุ!$B1059,'ตัดระหว่างกัน 2565'!L:L)</f>
        <v>99062.43</v>
      </c>
      <c r="D1059" s="213">
        <f>SUMIF('ตัดระหว่างกัน 2564'!D:D,หมายเหตุ!$B1059,'ตัดระหว่างกัน 2564'!K:K)-SUMIF('ตัดระหว่างกัน 2564'!D:D,$B1059,'ตัดระหว่างกัน 2564'!L:L)</f>
        <v>90461.87</v>
      </c>
      <c r="E1059" s="263" t="s">
        <v>721</v>
      </c>
      <c r="F1059" s="346">
        <f>SUM(C1059)</f>
        <v>99062.43</v>
      </c>
      <c r="G1059" s="346"/>
      <c r="H1059" s="346">
        <f>SUM(D1059)</f>
        <v>90461.87</v>
      </c>
      <c r="I1059" s="264"/>
      <c r="J1059" s="265"/>
      <c r="K1059" s="265"/>
      <c r="L1059" s="263"/>
      <c r="M1059" s="263"/>
      <c r="N1059" s="320"/>
      <c r="O1059" s="320"/>
      <c r="U1059" s="155" t="str">
        <f t="shared" si="138"/>
        <v>แสดง</v>
      </c>
    </row>
    <row r="1060" spans="1:21">
      <c r="A1060" s="308" t="s">
        <v>725</v>
      </c>
      <c r="B1060" s="309" t="s">
        <v>724</v>
      </c>
      <c r="C1060" s="212">
        <f>SUMIF('ตัดระหว่างกัน 2565'!D:D,$B1060,'ตัดระหว่างกัน 2565'!K:K)-SUMIF('ตัดระหว่างกัน 2565'!D:D,หมายเหตุ!$B1060,'ตัดระหว่างกัน 2565'!L:L)</f>
        <v>2311.1999999999998</v>
      </c>
      <c r="D1060" s="213">
        <f>SUMIF('ตัดระหว่างกัน 2564'!D:D,หมายเหตุ!$B1060,'ตัดระหว่างกัน 2564'!K:K)-SUMIF('ตัดระหว่างกัน 2564'!D:D,$B1060,'ตัดระหว่างกัน 2564'!L:L)</f>
        <v>2311.1999999999998</v>
      </c>
      <c r="E1060" s="333" t="s">
        <v>723</v>
      </c>
      <c r="F1060" s="346">
        <f t="shared" ref="F1060:F1063" si="148">SUM(C1060)</f>
        <v>2311.1999999999998</v>
      </c>
      <c r="G1060" s="346"/>
      <c r="H1060" s="346">
        <f>SUM(D1060)</f>
        <v>2311.1999999999998</v>
      </c>
      <c r="I1060" s="264"/>
      <c r="J1060" s="265"/>
      <c r="K1060" s="265"/>
      <c r="L1060" s="263"/>
      <c r="M1060" s="263"/>
      <c r="N1060" s="320"/>
      <c r="O1060" s="320"/>
      <c r="U1060" s="155" t="str">
        <f t="shared" ref="U1060:U1113" si="149">IF(F1060&lt;&gt;0,"แสดง",IF(H1060&lt;&gt;0,"แสดง","  "))</f>
        <v>แสดง</v>
      </c>
    </row>
    <row r="1061" spans="1:21">
      <c r="A1061" s="308" t="s">
        <v>726</v>
      </c>
      <c r="B1061" s="309" t="s">
        <v>727</v>
      </c>
      <c r="C1061" s="212">
        <f>SUMIF('ตัดระหว่างกัน 2565'!D:D,$B1061,'ตัดระหว่างกัน 2565'!K:K)-SUMIF('ตัดระหว่างกัน 2565'!D:D,หมายเหตุ!$B1061,'ตัดระหว่างกัน 2565'!L:L)</f>
        <v>1655.17</v>
      </c>
      <c r="D1061" s="213">
        <f>SUMIF('ตัดระหว่างกัน 2564'!D:D,หมายเหตุ!$B1061,'ตัดระหว่างกัน 2564'!K:K)-SUMIF('ตัดระหว่างกัน 2564'!D:D,$B1061,'ตัดระหว่างกัน 2564'!L:L)</f>
        <v>2180.77</v>
      </c>
      <c r="E1061" s="263" t="s">
        <v>726</v>
      </c>
      <c r="F1061" s="346">
        <f t="shared" si="148"/>
        <v>1655.17</v>
      </c>
      <c r="G1061" s="346"/>
      <c r="H1061" s="346">
        <f>SUM(D1061)</f>
        <v>2180.77</v>
      </c>
      <c r="I1061" s="264"/>
      <c r="J1061" s="265"/>
      <c r="K1061" s="265"/>
      <c r="L1061" s="263"/>
      <c r="M1061" s="263"/>
      <c r="N1061" s="320"/>
      <c r="O1061" s="320"/>
      <c r="U1061" s="155" t="str">
        <f t="shared" si="149"/>
        <v>แสดง</v>
      </c>
    </row>
    <row r="1062" spans="1:21">
      <c r="A1062" s="308" t="s">
        <v>728</v>
      </c>
      <c r="B1062" s="309" t="s">
        <v>729</v>
      </c>
      <c r="C1062" s="212">
        <f>SUMIF('ตัดระหว่างกัน 2565'!D:D,$B1062,'ตัดระหว่างกัน 2565'!K:K)-SUMIF('ตัดระหว่างกัน 2565'!D:D,หมายเหตุ!$B1062,'ตัดระหว่างกัน 2565'!L:L)</f>
        <v>38520</v>
      </c>
      <c r="D1062" s="213">
        <f>SUMIF('ตัดระหว่างกัน 2564'!D:D,หมายเหตุ!$B1062,'ตัดระหว่างกัน 2564'!K:K)-SUMIF('ตัดระหว่างกัน 2564'!D:D,$B1062,'ตัดระหว่างกัน 2564'!L:L)</f>
        <v>41730</v>
      </c>
      <c r="E1062" s="263" t="s">
        <v>728</v>
      </c>
      <c r="F1062" s="346">
        <f t="shared" si="148"/>
        <v>38520</v>
      </c>
      <c r="G1062" s="346"/>
      <c r="H1062" s="346">
        <f>SUM(D1062)</f>
        <v>41730</v>
      </c>
      <c r="I1062" s="264"/>
      <c r="J1062" s="265"/>
      <c r="K1062" s="265"/>
      <c r="L1062" s="314"/>
      <c r="M1062" s="314"/>
      <c r="N1062" s="320"/>
      <c r="O1062" s="320"/>
      <c r="U1062" s="155" t="str">
        <f t="shared" si="149"/>
        <v>แสดง</v>
      </c>
    </row>
    <row r="1063" spans="1:21">
      <c r="A1063" s="308" t="s">
        <v>730</v>
      </c>
      <c r="B1063" s="309" t="s">
        <v>731</v>
      </c>
      <c r="C1063" s="212">
        <f>SUMIF('ตัดระหว่างกัน 2565'!D:D,$B1063,'ตัดระหว่างกัน 2565'!K:K)-SUMIF('ตัดระหว่างกัน 2565'!D:D,หมายเหตุ!$B1063,'ตัดระหว่างกัน 2565'!L:L)</f>
        <v>16229</v>
      </c>
      <c r="D1063" s="213">
        <f>SUMIF('ตัดระหว่างกัน 2564'!D:D,หมายเหตุ!$B1063,'ตัดระหว่างกัน 2564'!K:K)-SUMIF('ตัดระหว่างกัน 2564'!D:D,$B1063,'ตัดระหว่างกัน 2564'!L:L)</f>
        <v>5033</v>
      </c>
      <c r="E1063" s="263" t="s">
        <v>730</v>
      </c>
      <c r="F1063" s="310">
        <f t="shared" si="148"/>
        <v>16229</v>
      </c>
      <c r="G1063" s="346"/>
      <c r="H1063" s="310">
        <f>SUM(D1063)</f>
        <v>5033</v>
      </c>
      <c r="I1063" s="264"/>
      <c r="J1063" s="265"/>
      <c r="K1063" s="265"/>
      <c r="L1063" s="314"/>
      <c r="M1063" s="314"/>
      <c r="N1063" s="320"/>
      <c r="O1063" s="320"/>
      <c r="U1063" s="155" t="str">
        <f t="shared" si="149"/>
        <v>แสดง</v>
      </c>
    </row>
    <row r="1064" spans="1:21" ht="20.25" thickBot="1">
      <c r="E1064" s="301" t="s">
        <v>732</v>
      </c>
      <c r="F1064" s="354">
        <f>SUM(F1059:F1063)</f>
        <v>157777.79999999999</v>
      </c>
      <c r="G1064" s="346"/>
      <c r="H1064" s="354">
        <f>SUM(H1059:H1063)</f>
        <v>141716.84</v>
      </c>
      <c r="I1064" s="312"/>
      <c r="J1064" s="265"/>
      <c r="K1064" s="265"/>
      <c r="L1064" s="263"/>
      <c r="M1064" s="263"/>
      <c r="N1064" s="320"/>
      <c r="O1064" s="320"/>
      <c r="U1064" s="155" t="str">
        <f t="shared" si="149"/>
        <v>แสดง</v>
      </c>
    </row>
    <row r="1065" spans="1:21" ht="20.25" thickTop="1">
      <c r="E1065" s="263"/>
      <c r="F1065" s="264"/>
      <c r="G1065" s="346"/>
      <c r="H1065" s="264"/>
      <c r="I1065" s="264"/>
      <c r="J1065" s="265"/>
      <c r="K1065" s="265"/>
      <c r="L1065" s="263"/>
      <c r="M1065" s="263"/>
      <c r="N1065" s="320"/>
      <c r="O1065" s="320"/>
      <c r="U1065" s="155" t="str">
        <f t="shared" ref="U1065:U1066" si="150">IF($F$1064&lt;&gt;0,"แสดง",IF($H$1064&lt;&gt;0,"แสดง","  "))</f>
        <v>แสดง</v>
      </c>
    </row>
    <row r="1066" spans="1:21">
      <c r="U1066" s="155" t="str">
        <f t="shared" si="150"/>
        <v>แสดง</v>
      </c>
    </row>
    <row r="1067" spans="1:21" hidden="1">
      <c r="E1067" s="299" t="s">
        <v>1202</v>
      </c>
      <c r="F1067" s="293"/>
      <c r="G1067" s="293"/>
      <c r="H1067" s="293"/>
      <c r="I1067" s="294"/>
      <c r="J1067" s="302"/>
      <c r="K1067" s="302"/>
      <c r="L1067" s="312"/>
      <c r="M1067" s="312"/>
      <c r="U1067" s="155" t="str">
        <f>IF($F$1073&lt;&gt;0,"แสดง",IF($H$1073&lt;&gt;0,"แสดง","  "))</f>
        <v xml:space="preserve">  </v>
      </c>
    </row>
    <row r="1068" spans="1:21" hidden="1">
      <c r="E1068" s="301"/>
      <c r="H1068" s="178" t="s">
        <v>973</v>
      </c>
      <c r="I1068" s="294"/>
      <c r="J1068" s="302"/>
      <c r="K1068" s="302"/>
      <c r="L1068" s="264"/>
      <c r="M1068" s="264"/>
      <c r="U1068" s="155" t="str">
        <f t="shared" ref="U1068:U1069" si="151">IF($F$1073&lt;&gt;0,"แสดง",IF($H$1073&lt;&gt;0,"แสดง","  "))</f>
        <v xml:space="preserve">  </v>
      </c>
    </row>
    <row r="1069" spans="1:21" hidden="1">
      <c r="E1069" s="301"/>
      <c r="F1069" s="302">
        <v>2565</v>
      </c>
      <c r="G1069" s="302"/>
      <c r="H1069" s="302">
        <v>2564</v>
      </c>
      <c r="I1069" s="302"/>
      <c r="J1069" s="302"/>
      <c r="K1069" s="302"/>
      <c r="L1069" s="264"/>
      <c r="M1069" s="264"/>
      <c r="U1069" s="155" t="str">
        <f t="shared" si="151"/>
        <v xml:space="preserve">  </v>
      </c>
    </row>
    <row r="1070" spans="1:21" hidden="1">
      <c r="A1070" s="308" t="s">
        <v>712</v>
      </c>
      <c r="B1070" s="309" t="s">
        <v>713</v>
      </c>
      <c r="C1070" s="212">
        <f>SUMIF('ตัดระหว่างกัน 2565'!D:D,$B1070,'ตัดระหว่างกัน 2565'!K:K)-SUMIF('ตัดระหว่างกัน 2565'!D:D,หมายเหตุ!$B1070,'ตัดระหว่างกัน 2565'!L:L)</f>
        <v>0</v>
      </c>
      <c r="D1070" s="213">
        <f>SUMIF('ตัดระหว่างกัน 2564'!D:D,หมายเหตุ!$B1070,'ตัดระหว่างกัน 2564'!K:K)-SUMIF('ตัดระหว่างกัน 2564'!D:D,$B1070,'ตัดระหว่างกัน 2564'!L:L)</f>
        <v>0</v>
      </c>
      <c r="E1070" s="263" t="s">
        <v>1026</v>
      </c>
      <c r="F1070" s="346">
        <f>SUM(C1070)</f>
        <v>0</v>
      </c>
      <c r="G1070" s="346"/>
      <c r="H1070" s="346">
        <f>SUM(D1070)</f>
        <v>0</v>
      </c>
      <c r="I1070" s="264"/>
      <c r="J1070" s="265"/>
      <c r="K1070" s="265"/>
      <c r="L1070" s="263"/>
      <c r="M1070" s="263"/>
      <c r="U1070" s="155" t="str">
        <f t="shared" si="149"/>
        <v xml:space="preserve">  </v>
      </c>
    </row>
    <row r="1071" spans="1:21" hidden="1">
      <c r="A1071" s="308" t="s">
        <v>716</v>
      </c>
      <c r="B1071" s="309" t="s">
        <v>717</v>
      </c>
      <c r="C1071" s="212">
        <f>SUMIF('ตัดระหว่างกัน 2565'!D:D,$B1071,'ตัดระหว่างกัน 2565'!K:K)-SUMIF('ตัดระหว่างกัน 2565'!D:D,หมายเหตุ!$B1071,'ตัดระหว่างกัน 2565'!L:L)</f>
        <v>0</v>
      </c>
      <c r="D1071" s="213">
        <f>SUMIF('ตัดระหว่างกัน 2564'!D:D,หมายเหตุ!$B1071,'ตัดระหว่างกัน 2564'!K:K)-SUMIF('ตัดระหว่างกัน 2564'!D:D,$B1071,'ตัดระหว่างกัน 2564'!L:L)</f>
        <v>0</v>
      </c>
      <c r="E1071" s="333" t="s">
        <v>716</v>
      </c>
      <c r="F1071" s="346">
        <f t="shared" ref="F1071:F1072" si="152">SUM(C1071)</f>
        <v>0</v>
      </c>
      <c r="G1071" s="346"/>
      <c r="H1071" s="346">
        <f>SUM(D1071)</f>
        <v>0</v>
      </c>
      <c r="I1071" s="264"/>
      <c r="J1071" s="265"/>
      <c r="K1071" s="265"/>
      <c r="L1071" s="263"/>
      <c r="M1071" s="263"/>
      <c r="U1071" s="155" t="str">
        <f t="shared" si="149"/>
        <v xml:space="preserve">  </v>
      </c>
    </row>
    <row r="1072" spans="1:21" hidden="1">
      <c r="A1072" s="308" t="s">
        <v>718</v>
      </c>
      <c r="B1072" s="309" t="s">
        <v>719</v>
      </c>
      <c r="C1072" s="212">
        <f>SUMIF('ตัดระหว่างกัน 2565'!D:D,$B1072,'ตัดระหว่างกัน 2565'!K:K)-SUMIF('ตัดระหว่างกัน 2565'!D:D,หมายเหตุ!$B1072,'ตัดระหว่างกัน 2565'!L:L)</f>
        <v>0</v>
      </c>
      <c r="D1072" s="213">
        <f>SUMIF('ตัดระหว่างกัน 2564'!D:D,หมายเหตุ!$B1072,'ตัดระหว่างกัน 2564'!K:K)-SUMIF('ตัดระหว่างกัน 2564'!D:D,$B1072,'ตัดระหว่างกัน 2564'!L:L)</f>
        <v>0</v>
      </c>
      <c r="E1072" s="263" t="s">
        <v>718</v>
      </c>
      <c r="F1072" s="310">
        <f t="shared" si="152"/>
        <v>0</v>
      </c>
      <c r="G1072" s="346"/>
      <c r="H1072" s="310">
        <f>SUM(D1072)</f>
        <v>0</v>
      </c>
      <c r="I1072" s="264"/>
      <c r="J1072" s="265"/>
      <c r="K1072" s="265"/>
      <c r="L1072" s="263"/>
      <c r="M1072" s="263"/>
      <c r="U1072" s="155" t="str">
        <f t="shared" si="149"/>
        <v xml:space="preserve">  </v>
      </c>
    </row>
    <row r="1073" spans="1:21" ht="20.25" hidden="1" thickBot="1">
      <c r="E1073" s="301" t="s">
        <v>1145</v>
      </c>
      <c r="F1073" s="354">
        <f>SUM(F1070:F1072)</f>
        <v>0</v>
      </c>
      <c r="G1073" s="346"/>
      <c r="H1073" s="354">
        <f>SUM(H1070:H1072)</f>
        <v>0</v>
      </c>
      <c r="I1073" s="312"/>
      <c r="J1073" s="265"/>
      <c r="K1073" s="265"/>
      <c r="L1073" s="316"/>
      <c r="M1073" s="316"/>
      <c r="U1073" s="155" t="str">
        <f t="shared" si="149"/>
        <v xml:space="preserve">  </v>
      </c>
    </row>
    <row r="1074" spans="1:21" hidden="1">
      <c r="E1074" s="263"/>
      <c r="F1074" s="264"/>
      <c r="G1074" s="346"/>
      <c r="H1074" s="264"/>
      <c r="I1074" s="264"/>
      <c r="J1074" s="265"/>
      <c r="K1074" s="265"/>
      <c r="L1074" s="263"/>
      <c r="M1074" s="263"/>
      <c r="U1074" s="155" t="str">
        <f t="shared" ref="U1074:U1075" si="153">IF($F$1073&lt;&gt;0,"แสดง",IF($H$1073&lt;&gt;0,"แสดง","  "))</f>
        <v xml:space="preserve">  </v>
      </c>
    </row>
    <row r="1075" spans="1:21" hidden="1">
      <c r="G1075" s="346"/>
      <c r="U1075" s="155" t="str">
        <f t="shared" si="153"/>
        <v xml:space="preserve">  </v>
      </c>
    </row>
    <row r="1076" spans="1:21">
      <c r="A1076" s="303" t="s">
        <v>1651</v>
      </c>
      <c r="B1076" s="304" t="s">
        <v>1650</v>
      </c>
      <c r="C1076" s="212">
        <f>SUMIF('ตัดระหว่างกัน 2565'!D:D,$B1076,'ตัดระหว่างกัน 2565'!K:K)-SUMIF('ตัดระหว่างกัน 2565'!D:D,หมายเหตุ!$B1076,'ตัดระหว่างกัน 2565'!L:L)</f>
        <v>0</v>
      </c>
      <c r="D1076" s="213">
        <f>SUMIF('ตัดระหว่างกัน 2564'!D:D,หมายเหตุ!$B1076,'ตัดระหว่างกัน 2564'!K:K)-SUMIF('ตัดระหว่างกัน 2564'!D:D,$B1076,'ตัดระหว่างกัน 2564'!L:L)</f>
        <v>0</v>
      </c>
      <c r="E1076" s="299" t="s">
        <v>1203</v>
      </c>
      <c r="F1076" s="293"/>
      <c r="G1076" s="293"/>
      <c r="H1076" s="293"/>
      <c r="I1076" s="294"/>
      <c r="U1076" s="155" t="str">
        <f>IF($F$1113&lt;&gt;0,"แสดง",IF($H$1113&lt;&gt;0,"แสดง","  "))</f>
        <v>แสดง</v>
      </c>
    </row>
    <row r="1077" spans="1:21">
      <c r="A1077" s="303" t="s">
        <v>1653</v>
      </c>
      <c r="B1077" s="304" t="s">
        <v>1652</v>
      </c>
      <c r="C1077" s="212">
        <f>SUMIF('ตัดระหว่างกัน 2565'!D:D,$B1077,'ตัดระหว่างกัน 2565'!K:K)-SUMIF('ตัดระหว่างกัน 2565'!D:D,หมายเหตุ!$B1077,'ตัดระหว่างกัน 2565'!L:L)</f>
        <v>166922.97</v>
      </c>
      <c r="D1077" s="213">
        <f>SUMIF('ตัดระหว่างกัน 2564'!D:D,หมายเหตุ!$B1077,'ตัดระหว่างกัน 2564'!K:K)-SUMIF('ตัดระหว่างกัน 2564'!D:D,$B1077,'ตัดระหว่างกัน 2564'!L:L)</f>
        <v>166923.97</v>
      </c>
      <c r="E1077" s="301"/>
      <c r="H1077" s="178" t="s">
        <v>973</v>
      </c>
      <c r="I1077" s="294"/>
      <c r="U1077" s="155" t="str">
        <f t="shared" ref="U1077:U1078" si="154">IF($F$1113&lt;&gt;0,"แสดง",IF($H$1113&lt;&gt;0,"แสดง","  "))</f>
        <v>แสดง</v>
      </c>
    </row>
    <row r="1078" spans="1:21">
      <c r="A1078" s="303" t="s">
        <v>1655</v>
      </c>
      <c r="B1078" s="304" t="s">
        <v>1654</v>
      </c>
      <c r="C1078" s="212">
        <f>SUMIF('ตัดระหว่างกัน 2565'!D:D,$B1078,'ตัดระหว่างกัน 2565'!K:K)-SUMIF('ตัดระหว่างกัน 2565'!D:D,หมายเหตุ!$B1078,'ตัดระหว่างกัน 2565'!L:L)</f>
        <v>249431.48</v>
      </c>
      <c r="D1078" s="213">
        <f>SUMIF('ตัดระหว่างกัน 2564'!D:D,หมายเหตุ!$B1078,'ตัดระหว่างกัน 2564'!K:K)-SUMIF('ตัดระหว่างกัน 2564'!D:D,$B1078,'ตัดระหว่างกัน 2564'!L:L)</f>
        <v>289522.59000000003</v>
      </c>
      <c r="E1078" s="301"/>
      <c r="F1078" s="302">
        <v>2565</v>
      </c>
      <c r="G1078" s="302"/>
      <c r="H1078" s="302">
        <v>2564</v>
      </c>
      <c r="I1078" s="302"/>
      <c r="U1078" s="155" t="str">
        <f t="shared" si="154"/>
        <v>แสดง</v>
      </c>
    </row>
    <row r="1079" spans="1:21">
      <c r="A1079" s="303" t="s">
        <v>1657</v>
      </c>
      <c r="B1079" s="304" t="s">
        <v>1656</v>
      </c>
      <c r="C1079" s="212">
        <f>SUMIF('ตัดระหว่างกัน 2565'!D:D,$B1079,'ตัดระหว่างกัน 2565'!K:K)-SUMIF('ตัดระหว่างกัน 2565'!D:D,หมายเหตุ!$B1079,'ตัดระหว่างกัน 2565'!L:L)</f>
        <v>0</v>
      </c>
      <c r="D1079" s="213">
        <f>SUMIF('ตัดระหว่างกัน 2564'!D:D,หมายเหตุ!$B1079,'ตัดระหว่างกัน 2564'!K:K)-SUMIF('ตัดระหว่างกัน 2564'!D:D,$B1079,'ตัดระหว่างกัน 2564'!L:L)</f>
        <v>0</v>
      </c>
      <c r="E1079" s="305" t="s">
        <v>84</v>
      </c>
      <c r="F1079" s="306">
        <f>SUM(C1076:C1083)</f>
        <v>594799.43999999994</v>
      </c>
      <c r="G1079" s="306"/>
      <c r="H1079" s="306">
        <f>SUM(D1076:D1083)</f>
        <v>671696.72000000009</v>
      </c>
      <c r="I1079" s="307"/>
      <c r="U1079" s="155" t="str">
        <f t="shared" si="149"/>
        <v>แสดง</v>
      </c>
    </row>
    <row r="1080" spans="1:21" hidden="1">
      <c r="A1080" s="303" t="s">
        <v>1659</v>
      </c>
      <c r="B1080" s="304" t="s">
        <v>1658</v>
      </c>
      <c r="C1080" s="212">
        <f>SUMIF('ตัดระหว่างกัน 2565'!D:D,$B1080,'ตัดระหว่างกัน 2565'!K:K)-SUMIF('ตัดระหว่างกัน 2565'!D:D,หมายเหตุ!$B1080,'ตัดระหว่างกัน 2565'!L:L)</f>
        <v>178444.99</v>
      </c>
      <c r="D1080" s="213">
        <f>SUMIF('ตัดระหว่างกัน 2564'!D:D,หมายเหตุ!$B1080,'ตัดระหว่างกัน 2564'!K:K)-SUMIF('ตัดระหว่างกัน 2564'!D:D,$B1080,'ตัดระหว่างกัน 2564'!L:L)</f>
        <v>215250.16</v>
      </c>
      <c r="E1080" s="305"/>
      <c r="F1080" s="307"/>
      <c r="G1080" s="307"/>
      <c r="H1080" s="307"/>
      <c r="I1080" s="307"/>
      <c r="U1080" s="155" t="str">
        <f t="shared" si="149"/>
        <v xml:space="preserve">  </v>
      </c>
    </row>
    <row r="1081" spans="1:21" hidden="1">
      <c r="A1081" s="303" t="s">
        <v>1661</v>
      </c>
      <c r="B1081" s="304" t="s">
        <v>1660</v>
      </c>
      <c r="C1081" s="212">
        <f>SUMIF('ตัดระหว่างกัน 2565'!D:D,$B1081,'ตัดระหว่างกัน 2565'!K:K)-SUMIF('ตัดระหว่างกัน 2565'!D:D,หมายเหตุ!$B1081,'ตัดระหว่างกัน 2565'!L:L)</f>
        <v>0</v>
      </c>
      <c r="D1081" s="213">
        <f>SUMIF('ตัดระหว่างกัน 2564'!D:D,หมายเหตุ!$B1081,'ตัดระหว่างกัน 2564'!K:K)-SUMIF('ตัดระหว่างกัน 2564'!D:D,$B1081,'ตัดระหว่างกัน 2564'!L:L)</f>
        <v>0</v>
      </c>
      <c r="E1081" s="305"/>
      <c r="F1081" s="307"/>
      <c r="G1081" s="307"/>
      <c r="H1081" s="307"/>
      <c r="I1081" s="307"/>
      <c r="U1081" s="155" t="str">
        <f t="shared" si="149"/>
        <v xml:space="preserve">  </v>
      </c>
    </row>
    <row r="1082" spans="1:21" hidden="1">
      <c r="A1082" s="303" t="s">
        <v>1663</v>
      </c>
      <c r="B1082" s="304" t="s">
        <v>1662</v>
      </c>
      <c r="C1082" s="212">
        <f>SUMIF('ตัดระหว่างกัน 2565'!D:D,$B1082,'ตัดระหว่างกัน 2565'!K:K)-SUMIF('ตัดระหว่างกัน 2565'!D:D,หมายเหตุ!$B1082,'ตัดระหว่างกัน 2565'!L:L)</f>
        <v>0</v>
      </c>
      <c r="D1082" s="213">
        <f>SUMIF('ตัดระหว่างกัน 2564'!D:D,หมายเหตุ!$B1082,'ตัดระหว่างกัน 2564'!K:K)-SUMIF('ตัดระหว่างกัน 2564'!D:D,$B1082,'ตัดระหว่างกัน 2564'!L:L)</f>
        <v>0</v>
      </c>
      <c r="E1082" s="305"/>
      <c r="F1082" s="307"/>
      <c r="G1082" s="307"/>
      <c r="H1082" s="307"/>
      <c r="I1082" s="307"/>
      <c r="U1082" s="155" t="str">
        <f t="shared" si="149"/>
        <v xml:space="preserve">  </v>
      </c>
    </row>
    <row r="1083" spans="1:21" hidden="1">
      <c r="A1083" s="303" t="s">
        <v>1665</v>
      </c>
      <c r="B1083" s="304" t="s">
        <v>1664</v>
      </c>
      <c r="C1083" s="212">
        <f>SUMIF('ตัดระหว่างกัน 2565'!D:D,$B1083,'ตัดระหว่างกัน 2565'!K:K)-SUMIF('ตัดระหว่างกัน 2565'!D:D,หมายเหตุ!$B1083,'ตัดระหว่างกัน 2565'!L:L)</f>
        <v>0</v>
      </c>
      <c r="D1083" s="213">
        <f>SUMIF('ตัดระหว่างกัน 2564'!D:D,หมายเหตุ!$B1083,'ตัดระหว่างกัน 2564'!K:K)-SUMIF('ตัดระหว่างกัน 2564'!D:D,$B1083,'ตัดระหว่างกัน 2564'!L:L)</f>
        <v>0</v>
      </c>
      <c r="E1083" s="305"/>
      <c r="F1083" s="307"/>
      <c r="G1083" s="307"/>
      <c r="H1083" s="307"/>
      <c r="I1083" s="307"/>
      <c r="U1083" s="155" t="str">
        <f t="shared" si="149"/>
        <v xml:space="preserve">  </v>
      </c>
    </row>
    <row r="1084" spans="1:21" hidden="1">
      <c r="A1084" s="303" t="s">
        <v>1667</v>
      </c>
      <c r="B1084" s="304" t="s">
        <v>1666</v>
      </c>
      <c r="C1084" s="212">
        <f>SUMIF('ตัดระหว่างกัน 2565'!D:D,$B1084,'ตัดระหว่างกัน 2565'!K:K)-SUMIF('ตัดระหว่างกัน 2565'!D:D,หมายเหตุ!$B1084,'ตัดระหว่างกัน 2565'!L:L)</f>
        <v>32966.67</v>
      </c>
      <c r="D1084" s="213">
        <f>SUMIF('ตัดระหว่างกัน 2564'!D:D,หมายเหตุ!$B1084,'ตัดระหว่างกัน 2564'!K:K)-SUMIF('ตัดระหว่างกัน 2564'!D:D,$B1084,'ตัดระหว่างกัน 2564'!L:L)</f>
        <v>32966.67</v>
      </c>
      <c r="E1084" s="305"/>
      <c r="F1084" s="307"/>
      <c r="G1084" s="307"/>
      <c r="H1084" s="307"/>
      <c r="I1084" s="307"/>
      <c r="U1084" s="155" t="str">
        <f t="shared" si="149"/>
        <v xml:space="preserve">  </v>
      </c>
    </row>
    <row r="1085" spans="1:21" hidden="1">
      <c r="A1085" s="308" t="s">
        <v>1669</v>
      </c>
      <c r="B1085" s="348" t="s">
        <v>1668</v>
      </c>
      <c r="C1085" s="212">
        <f>SUMIF('ตัดระหว่างกัน 2565'!D:D,$B1085,'ตัดระหว่างกัน 2565'!K:K)-SUMIF('ตัดระหว่างกัน 2565'!D:D,หมายเหตุ!$B1085,'ตัดระหว่างกัน 2565'!L:L)</f>
        <v>0</v>
      </c>
      <c r="D1085" s="213">
        <f>SUMIF('ตัดระหว่างกัน 2564'!D:D,หมายเหตุ!$B1085,'ตัดระหว่างกัน 2564'!K:K)-SUMIF('ตัดระหว่างกัน 2564'!D:D,$B1085,'ตัดระหว่างกัน 2564'!L:L)</f>
        <v>0</v>
      </c>
      <c r="E1085" s="305"/>
      <c r="F1085" s="307"/>
      <c r="G1085" s="307"/>
      <c r="H1085" s="307"/>
      <c r="I1085" s="307"/>
      <c r="U1085" s="155" t="str">
        <f t="shared" si="149"/>
        <v xml:space="preserve">  </v>
      </c>
    </row>
    <row r="1086" spans="1:21" hidden="1">
      <c r="A1086" s="308" t="s">
        <v>1671</v>
      </c>
      <c r="B1086" s="348" t="s">
        <v>1670</v>
      </c>
      <c r="C1086" s="212">
        <f>SUMIF('ตัดระหว่างกัน 2565'!D:D,$B1086,'ตัดระหว่างกัน 2565'!K:K)-SUMIF('ตัดระหว่างกัน 2565'!D:D,หมายเหตุ!$B1086,'ตัดระหว่างกัน 2565'!L:L)</f>
        <v>17933.330000000002</v>
      </c>
      <c r="D1086" s="213">
        <f>SUMIF('ตัดระหว่างกัน 2564'!D:D,หมายเหตุ!$B1086,'ตัดระหว่างกัน 2564'!K:K)-SUMIF('ตัดระหว่างกัน 2564'!D:D,$B1086,'ตัดระหว่างกัน 2564'!L:L)</f>
        <v>15589.23</v>
      </c>
      <c r="E1086" s="305"/>
      <c r="F1086" s="307"/>
      <c r="G1086" s="307"/>
      <c r="H1086" s="307"/>
      <c r="I1086" s="307"/>
      <c r="U1086" s="155" t="str">
        <f t="shared" si="149"/>
        <v xml:space="preserve">  </v>
      </c>
    </row>
    <row r="1087" spans="1:21">
      <c r="A1087" s="308" t="s">
        <v>1673</v>
      </c>
      <c r="B1087" s="348" t="s">
        <v>1672</v>
      </c>
      <c r="C1087" s="212">
        <f>SUMIF('ตัดระหว่างกัน 2565'!D:D,$B1087,'ตัดระหว่างกัน 2565'!K:K)-SUMIF('ตัดระหว่างกัน 2565'!D:D,หมายเหตุ!$B1087,'ตัดระหว่างกัน 2565'!L:L)</f>
        <v>0</v>
      </c>
      <c r="D1087" s="213">
        <f>SUMIF('ตัดระหว่างกัน 2564'!D:D,หมายเหตุ!$B1087,'ตัดระหว่างกัน 2564'!K:K)-SUMIF('ตัดระหว่างกัน 2564'!D:D,$B1087,'ตัดระหว่างกัน 2564'!L:L)</f>
        <v>0</v>
      </c>
      <c r="E1087" s="333" t="s">
        <v>86</v>
      </c>
      <c r="F1087" s="306">
        <f>SUM(C1084:C1101)</f>
        <v>309556.12</v>
      </c>
      <c r="G1087" s="306"/>
      <c r="H1087" s="306">
        <f>SUM(D1084:D1101)</f>
        <v>268087.78000000003</v>
      </c>
      <c r="I1087" s="307"/>
      <c r="U1087" s="155" t="str">
        <f t="shared" si="149"/>
        <v>แสดง</v>
      </c>
    </row>
    <row r="1088" spans="1:21" hidden="1">
      <c r="A1088" s="308" t="s">
        <v>1675</v>
      </c>
      <c r="B1088" s="348" t="s">
        <v>1674</v>
      </c>
      <c r="C1088" s="212">
        <f>SUMIF('ตัดระหว่างกัน 2565'!D:D,$B1088,'ตัดระหว่างกัน 2565'!K:K)-SUMIF('ตัดระหว่างกัน 2565'!D:D,หมายเหตุ!$B1088,'ตัดระหว่างกัน 2565'!L:L)</f>
        <v>205400</v>
      </c>
      <c r="D1088" s="213">
        <f>SUMIF('ตัดระหว่างกัน 2564'!D:D,หมายเหตุ!$B1088,'ตัดระหว่างกัน 2564'!K:K)-SUMIF('ตัดระหว่างกัน 2564'!D:D,$B1088,'ตัดระหว่างกัน 2564'!L:L)</f>
        <v>199946.03</v>
      </c>
      <c r="E1088" s="333"/>
      <c r="F1088" s="307"/>
      <c r="G1088" s="307"/>
      <c r="H1088" s="307"/>
      <c r="I1088" s="307"/>
      <c r="U1088" s="155" t="str">
        <f t="shared" si="149"/>
        <v xml:space="preserve">  </v>
      </c>
    </row>
    <row r="1089" spans="1:21" hidden="1">
      <c r="A1089" s="308" t="s">
        <v>1677</v>
      </c>
      <c r="B1089" s="348" t="s">
        <v>1676</v>
      </c>
      <c r="C1089" s="212">
        <f>SUMIF('ตัดระหว่างกัน 2565'!D:D,$B1089,'ตัดระหว่างกัน 2565'!K:K)-SUMIF('ตัดระหว่างกัน 2565'!D:D,หมายเหตุ!$B1089,'ตัดระหว่างกัน 2565'!L:L)</f>
        <v>0</v>
      </c>
      <c r="D1089" s="213">
        <f>SUMIF('ตัดระหว่างกัน 2564'!D:D,หมายเหตุ!$B1089,'ตัดระหว่างกัน 2564'!K:K)-SUMIF('ตัดระหว่างกัน 2564'!D:D,$B1089,'ตัดระหว่างกัน 2564'!L:L)</f>
        <v>0</v>
      </c>
      <c r="E1089" s="333"/>
      <c r="F1089" s="307"/>
      <c r="G1089" s="307"/>
      <c r="H1089" s="307"/>
      <c r="I1089" s="307"/>
      <c r="U1089" s="155" t="str">
        <f t="shared" si="149"/>
        <v xml:space="preserve">  </v>
      </c>
    </row>
    <row r="1090" spans="1:21" hidden="1">
      <c r="A1090" s="308" t="s">
        <v>1679</v>
      </c>
      <c r="B1090" s="348" t="s">
        <v>1678</v>
      </c>
      <c r="C1090" s="212">
        <f>SUMIF('ตัดระหว่างกัน 2565'!D:D,$B1090,'ตัดระหว่างกัน 2565'!K:K)-SUMIF('ตัดระหว่างกัน 2565'!D:D,หมายเหตุ!$B1090,'ตัดระหว่างกัน 2565'!L:L)</f>
        <v>10720.82</v>
      </c>
      <c r="D1090" s="213">
        <f>SUMIF('ตัดระหว่างกัน 2564'!D:D,หมายเหตุ!$B1090,'ตัดระหว่างกัน 2564'!K:K)-SUMIF('ตัดระหว่างกัน 2564'!D:D,$B1090,'ตัดระหว่างกัน 2564'!L:L)</f>
        <v>8500</v>
      </c>
      <c r="E1090" s="333"/>
      <c r="F1090" s="307"/>
      <c r="G1090" s="307"/>
      <c r="H1090" s="307"/>
      <c r="I1090" s="307"/>
      <c r="U1090" s="155" t="str">
        <f t="shared" si="149"/>
        <v xml:space="preserve">  </v>
      </c>
    </row>
    <row r="1091" spans="1:21" hidden="1">
      <c r="A1091" s="308" t="s">
        <v>1681</v>
      </c>
      <c r="B1091" s="348" t="s">
        <v>1680</v>
      </c>
      <c r="C1091" s="212">
        <f>SUMIF('ตัดระหว่างกัน 2565'!D:D,$B1091,'ตัดระหว่างกัน 2565'!K:K)-SUMIF('ตัดระหว่างกัน 2565'!D:D,หมายเหตุ!$B1091,'ตัดระหว่างกัน 2565'!L:L)</f>
        <v>0</v>
      </c>
      <c r="D1091" s="213">
        <f>SUMIF('ตัดระหว่างกัน 2564'!D:D,หมายเหตุ!$B1091,'ตัดระหว่างกัน 2564'!K:K)-SUMIF('ตัดระหว่างกัน 2564'!D:D,$B1091,'ตัดระหว่างกัน 2564'!L:L)</f>
        <v>0</v>
      </c>
      <c r="E1091" s="333"/>
      <c r="F1091" s="307"/>
      <c r="G1091" s="307"/>
      <c r="H1091" s="307"/>
      <c r="I1091" s="307"/>
      <c r="U1091" s="155" t="str">
        <f t="shared" si="149"/>
        <v xml:space="preserve">  </v>
      </c>
    </row>
    <row r="1092" spans="1:21" hidden="1">
      <c r="A1092" s="303" t="s">
        <v>1683</v>
      </c>
      <c r="B1092" s="304" t="s">
        <v>1682</v>
      </c>
      <c r="C1092" s="212">
        <f>SUMIF('ตัดระหว่างกัน 2565'!D:D,$B1092,'ตัดระหว่างกัน 2565'!K:K)-SUMIF('ตัดระหว่างกัน 2565'!D:D,หมายเหตุ!$B1092,'ตัดระหว่างกัน 2565'!L:L)</f>
        <v>0</v>
      </c>
      <c r="D1092" s="213">
        <f>SUMIF('ตัดระหว่างกัน 2564'!D:D,หมายเหตุ!$B1092,'ตัดระหว่างกัน 2564'!K:K)-SUMIF('ตัดระหว่างกัน 2564'!D:D,$B1092,'ตัดระหว่างกัน 2564'!L:L)</f>
        <v>0</v>
      </c>
      <c r="E1092" s="333"/>
      <c r="F1092" s="307"/>
      <c r="G1092" s="307"/>
      <c r="H1092" s="307"/>
      <c r="I1092" s="307"/>
      <c r="U1092" s="155" t="str">
        <f t="shared" si="149"/>
        <v xml:space="preserve">  </v>
      </c>
    </row>
    <row r="1093" spans="1:21" hidden="1">
      <c r="A1093" s="308" t="s">
        <v>1685</v>
      </c>
      <c r="B1093" s="348" t="s">
        <v>1684</v>
      </c>
      <c r="C1093" s="212">
        <f>SUMIF('ตัดระหว่างกัน 2565'!D:D,$B1093,'ตัดระหว่างกัน 2565'!K:K)-SUMIF('ตัดระหว่างกัน 2565'!D:D,หมายเหตุ!$B1093,'ตัดระหว่างกัน 2565'!L:L)</f>
        <v>14786.3</v>
      </c>
      <c r="D1093" s="213">
        <f>SUMIF('ตัดระหว่างกัน 2564'!D:D,หมายเหตุ!$B1093,'ตัดระหว่างกัน 2564'!K:K)-SUMIF('ตัดระหว่างกัน 2564'!D:D,$B1093,'ตัดระหว่างกัน 2564'!L:L)</f>
        <v>442.01</v>
      </c>
      <c r="E1093" s="333"/>
      <c r="F1093" s="307"/>
      <c r="G1093" s="307"/>
      <c r="H1093" s="307"/>
      <c r="I1093" s="307"/>
      <c r="U1093" s="155" t="str">
        <f t="shared" si="149"/>
        <v xml:space="preserve">  </v>
      </c>
    </row>
    <row r="1094" spans="1:21" hidden="1">
      <c r="A1094" s="308" t="s">
        <v>1687</v>
      </c>
      <c r="B1094" s="348" t="s">
        <v>1686</v>
      </c>
      <c r="C1094" s="212">
        <f>SUMIF('ตัดระหว่างกัน 2565'!D:D,$B1094,'ตัดระหว่างกัน 2565'!K:K)-SUMIF('ตัดระหว่างกัน 2565'!D:D,หมายเหตุ!$B1094,'ตัดระหว่างกัน 2565'!L:L)</f>
        <v>3749</v>
      </c>
      <c r="D1094" s="213">
        <f>SUMIF('ตัดระหว่างกัน 2564'!D:D,หมายเหตุ!$B1094,'ตัดระหว่างกัน 2564'!K:K)-SUMIF('ตัดระหว่างกัน 2564'!D:D,$B1094,'ตัดระหว่างกัน 2564'!L:L)</f>
        <v>9000</v>
      </c>
      <c r="E1094" s="333"/>
      <c r="F1094" s="307"/>
      <c r="G1094" s="307"/>
      <c r="H1094" s="307"/>
      <c r="I1094" s="307"/>
      <c r="U1094" s="155" t="str">
        <f t="shared" si="149"/>
        <v xml:space="preserve">  </v>
      </c>
    </row>
    <row r="1095" spans="1:21" hidden="1">
      <c r="A1095" s="308" t="s">
        <v>1689</v>
      </c>
      <c r="B1095" s="348" t="s">
        <v>1688</v>
      </c>
      <c r="C1095" s="212">
        <f>SUMIF('ตัดระหว่างกัน 2565'!D:D,$B1095,'ตัดระหว่างกัน 2565'!K:K)-SUMIF('ตัดระหว่างกัน 2565'!D:D,หมายเหตุ!$B1095,'ตัดระหว่างกัน 2565'!L:L)</f>
        <v>0</v>
      </c>
      <c r="D1095" s="213">
        <f>SUMIF('ตัดระหว่างกัน 2564'!D:D,หมายเหตุ!$B1095,'ตัดระหว่างกัน 2564'!K:K)-SUMIF('ตัดระหว่างกัน 2564'!D:D,$B1095,'ตัดระหว่างกัน 2564'!L:L)</f>
        <v>0</v>
      </c>
      <c r="E1095" s="333"/>
      <c r="F1095" s="307"/>
      <c r="G1095" s="307"/>
      <c r="H1095" s="307"/>
      <c r="I1095" s="307"/>
      <c r="U1095" s="155" t="str">
        <f t="shared" si="149"/>
        <v xml:space="preserve">  </v>
      </c>
    </row>
    <row r="1096" spans="1:21" hidden="1">
      <c r="A1096" s="308" t="s">
        <v>1691</v>
      </c>
      <c r="B1096" s="348" t="s">
        <v>1690</v>
      </c>
      <c r="C1096" s="212">
        <f>SUMIF('ตัดระหว่างกัน 2565'!D:D,$B1096,'ตัดระหว่างกัน 2565'!K:K)-SUMIF('ตัดระหว่างกัน 2565'!D:D,หมายเหตุ!$B1096,'ตัดระหว่างกัน 2565'!L:L)</f>
        <v>0</v>
      </c>
      <c r="D1096" s="213">
        <f>SUMIF('ตัดระหว่างกัน 2564'!D:D,หมายเหตุ!$B1096,'ตัดระหว่างกัน 2564'!K:K)-SUMIF('ตัดระหว่างกัน 2564'!D:D,$B1096,'ตัดระหว่างกัน 2564'!L:L)</f>
        <v>0</v>
      </c>
      <c r="E1096" s="333"/>
      <c r="F1096" s="307"/>
      <c r="G1096" s="307"/>
      <c r="H1096" s="307"/>
      <c r="I1096" s="307"/>
      <c r="U1096" s="155" t="str">
        <f t="shared" si="149"/>
        <v xml:space="preserve">  </v>
      </c>
    </row>
    <row r="1097" spans="1:21" hidden="1">
      <c r="A1097" s="308" t="s">
        <v>1693</v>
      </c>
      <c r="B1097" s="348" t="s">
        <v>1692</v>
      </c>
      <c r="C1097" s="212">
        <f>SUMIF('ตัดระหว่างกัน 2565'!D:D,$B1097,'ตัดระหว่างกัน 2565'!K:K)-SUMIF('ตัดระหว่างกัน 2565'!D:D,หมายเหตุ!$B1097,'ตัดระหว่างกัน 2565'!L:L)</f>
        <v>0</v>
      </c>
      <c r="D1097" s="213">
        <f>SUMIF('ตัดระหว่างกัน 2564'!D:D,หมายเหตุ!$B1097,'ตัดระหว่างกัน 2564'!K:K)-SUMIF('ตัดระหว่างกัน 2564'!D:D,$B1097,'ตัดระหว่างกัน 2564'!L:L)</f>
        <v>0</v>
      </c>
      <c r="E1097" s="333"/>
      <c r="F1097" s="307"/>
      <c r="G1097" s="307"/>
      <c r="H1097" s="307"/>
      <c r="I1097" s="307"/>
      <c r="U1097" s="155" t="str">
        <f t="shared" si="149"/>
        <v xml:space="preserve">  </v>
      </c>
    </row>
    <row r="1098" spans="1:21" hidden="1">
      <c r="A1098" s="308" t="s">
        <v>1695</v>
      </c>
      <c r="B1098" s="348" t="s">
        <v>1694</v>
      </c>
      <c r="C1098" s="212">
        <f>SUMIF('ตัดระหว่างกัน 2565'!D:D,$B1098,'ตัดระหว่างกัน 2565'!K:K)-SUMIF('ตัดระหว่างกัน 2565'!D:D,หมายเหตุ!$B1098,'ตัดระหว่างกัน 2565'!L:L)</f>
        <v>0</v>
      </c>
      <c r="D1098" s="213">
        <f>SUMIF('ตัดระหว่างกัน 2564'!D:D,หมายเหตุ!$B1098,'ตัดระหว่างกัน 2564'!K:K)-SUMIF('ตัดระหว่างกัน 2564'!D:D,$B1098,'ตัดระหว่างกัน 2564'!L:L)</f>
        <v>0</v>
      </c>
      <c r="E1098" s="333"/>
      <c r="F1098" s="307"/>
      <c r="G1098" s="307"/>
      <c r="H1098" s="307"/>
      <c r="I1098" s="307"/>
      <c r="U1098" s="155" t="str">
        <f t="shared" si="149"/>
        <v xml:space="preserve">  </v>
      </c>
    </row>
    <row r="1099" spans="1:21" hidden="1">
      <c r="A1099" s="308" t="s">
        <v>1697</v>
      </c>
      <c r="B1099" s="348" t="s">
        <v>1696</v>
      </c>
      <c r="C1099" s="212">
        <f>SUMIF('ตัดระหว่างกัน 2565'!D:D,$B1099,'ตัดระหว่างกัน 2565'!K:K)-SUMIF('ตัดระหว่างกัน 2565'!D:D,หมายเหตุ!$B1099,'ตัดระหว่างกัน 2565'!L:L)</f>
        <v>24000</v>
      </c>
      <c r="D1099" s="213">
        <f>SUMIF('ตัดระหว่างกัน 2564'!D:D,หมายเหตุ!$B1099,'ตัดระหว่างกัน 2564'!K:K)-SUMIF('ตัดระหว่างกัน 2564'!D:D,$B1099,'ตัดระหว่างกัน 2564'!L:L)</f>
        <v>1643.84</v>
      </c>
      <c r="E1099" s="333"/>
      <c r="F1099" s="307"/>
      <c r="G1099" s="307"/>
      <c r="H1099" s="307"/>
      <c r="I1099" s="307"/>
      <c r="U1099" s="155" t="str">
        <f t="shared" si="149"/>
        <v xml:space="preserve">  </v>
      </c>
    </row>
    <row r="1100" spans="1:21" hidden="1">
      <c r="A1100" s="308" t="s">
        <v>1699</v>
      </c>
      <c r="B1100" s="348" t="s">
        <v>1698</v>
      </c>
      <c r="C1100" s="212">
        <f>SUMIF('ตัดระหว่างกัน 2565'!D:D,$B1100,'ตัดระหว่างกัน 2565'!K:K)-SUMIF('ตัดระหว่างกัน 2565'!D:D,หมายเหตุ!$B1100,'ตัดระหว่างกัน 2565'!L:L)</f>
        <v>0</v>
      </c>
      <c r="D1100" s="213">
        <f>SUMIF('ตัดระหว่างกัน 2564'!D:D,หมายเหตุ!$B1100,'ตัดระหว่างกัน 2564'!K:K)-SUMIF('ตัดระหว่างกัน 2564'!D:D,$B1100,'ตัดระหว่างกัน 2564'!L:L)</f>
        <v>0</v>
      </c>
      <c r="E1100" s="333"/>
      <c r="F1100" s="307"/>
      <c r="G1100" s="307"/>
      <c r="H1100" s="307"/>
      <c r="I1100" s="307"/>
      <c r="U1100" s="155" t="str">
        <f t="shared" si="149"/>
        <v xml:space="preserve">  </v>
      </c>
    </row>
    <row r="1101" spans="1:21" hidden="1">
      <c r="A1101" s="308" t="s">
        <v>1701</v>
      </c>
      <c r="B1101" s="348" t="s">
        <v>1700</v>
      </c>
      <c r="C1101" s="212">
        <f>SUMIF('ตัดระหว่างกัน 2565'!D:D,$B1101,'ตัดระหว่างกัน 2565'!K:K)-SUMIF('ตัดระหว่างกัน 2565'!D:D,หมายเหตุ!$B1101,'ตัดระหว่างกัน 2565'!L:L)</f>
        <v>0</v>
      </c>
      <c r="D1101" s="213">
        <f>SUMIF('ตัดระหว่างกัน 2564'!D:D,หมายเหตุ!$B1101,'ตัดระหว่างกัน 2564'!K:K)-SUMIF('ตัดระหว่างกัน 2564'!D:D,$B1101,'ตัดระหว่างกัน 2564'!L:L)</f>
        <v>0</v>
      </c>
      <c r="E1101" s="333"/>
      <c r="F1101" s="307"/>
      <c r="G1101" s="307"/>
      <c r="H1101" s="307"/>
      <c r="I1101" s="307"/>
      <c r="U1101" s="155" t="str">
        <f t="shared" si="149"/>
        <v xml:space="preserve">  </v>
      </c>
    </row>
    <row r="1102" spans="1:21" hidden="1">
      <c r="A1102" s="308" t="s">
        <v>1703</v>
      </c>
      <c r="B1102" s="348" t="s">
        <v>1702</v>
      </c>
      <c r="C1102" s="212">
        <f>SUMIF('ตัดระหว่างกัน 2565'!D:D,$B1102,'ตัดระหว่างกัน 2565'!K:K)-SUMIF('ตัดระหว่างกัน 2565'!D:D,หมายเหตุ!$B1102,'ตัดระหว่างกัน 2565'!L:L)</f>
        <v>5527041.1600000001</v>
      </c>
      <c r="D1102" s="213">
        <f>SUMIF('ตัดระหว่างกัน 2564'!D:D,หมายเหตุ!$B1102,'ตัดระหว่างกัน 2564'!K:K)-SUMIF('ตัดระหว่างกัน 2564'!D:D,$B1102,'ตัดระหว่างกัน 2564'!L:L)</f>
        <v>6043714.2000000002</v>
      </c>
      <c r="E1102" s="333"/>
      <c r="F1102" s="307"/>
      <c r="G1102" s="307"/>
      <c r="H1102" s="307"/>
      <c r="I1102" s="307"/>
      <c r="U1102" s="155" t="str">
        <f t="shared" si="149"/>
        <v xml:space="preserve">  </v>
      </c>
    </row>
    <row r="1103" spans="1:21" hidden="1">
      <c r="A1103" s="308" t="s">
        <v>1705</v>
      </c>
      <c r="B1103" s="348" t="s">
        <v>1704</v>
      </c>
      <c r="C1103" s="212">
        <f>SUMIF('ตัดระหว่างกัน 2565'!D:D,$B1103,'ตัดระหว่างกัน 2565'!K:K)-SUMIF('ตัดระหว่างกัน 2565'!D:D,หมายเหตุ!$B1103,'ตัดระหว่างกัน 2565'!L:L)</f>
        <v>0</v>
      </c>
      <c r="D1103" s="213">
        <f>SUMIF('ตัดระหว่างกัน 2564'!D:D,หมายเหตุ!$B1103,'ตัดระหว่างกัน 2564'!K:K)-SUMIF('ตัดระหว่างกัน 2564'!D:D,$B1103,'ตัดระหว่างกัน 2564'!L:L)</f>
        <v>0</v>
      </c>
      <c r="E1103" s="333"/>
      <c r="F1103" s="307"/>
      <c r="G1103" s="307"/>
      <c r="H1103" s="307"/>
      <c r="I1103" s="307"/>
      <c r="U1103" s="155" t="str">
        <f t="shared" si="149"/>
        <v xml:space="preserve">  </v>
      </c>
    </row>
    <row r="1104" spans="1:21" hidden="1">
      <c r="A1104" s="308" t="s">
        <v>1707</v>
      </c>
      <c r="B1104" s="348" t="s">
        <v>1706</v>
      </c>
      <c r="C1104" s="212">
        <f>SUMIF('ตัดระหว่างกัน 2565'!D:D,$B1104,'ตัดระหว่างกัน 2565'!K:K)-SUMIF('ตัดระหว่างกัน 2565'!D:D,หมายเหตุ!$B1104,'ตัดระหว่างกัน 2565'!L:L)</f>
        <v>0</v>
      </c>
      <c r="D1104" s="213">
        <f>SUMIF('ตัดระหว่างกัน 2564'!D:D,หมายเหตุ!$B1104,'ตัดระหว่างกัน 2564'!K:K)-SUMIF('ตัดระหว่างกัน 2564'!D:D,$B1104,'ตัดระหว่างกัน 2564'!L:L)</f>
        <v>0</v>
      </c>
      <c r="E1104" s="333"/>
      <c r="F1104" s="307"/>
      <c r="G1104" s="307"/>
      <c r="H1104" s="307"/>
      <c r="I1104" s="307"/>
      <c r="U1104" s="155" t="str">
        <f t="shared" si="149"/>
        <v xml:space="preserve">  </v>
      </c>
    </row>
    <row r="1105" spans="1:21">
      <c r="A1105" s="308" t="s">
        <v>1709</v>
      </c>
      <c r="B1105" s="348" t="s">
        <v>1708</v>
      </c>
      <c r="C1105" s="212">
        <f>SUMIF('ตัดระหว่างกัน 2565'!D:D,$B1105,'ตัดระหว่างกัน 2565'!K:K)-SUMIF('ตัดระหว่างกัน 2565'!D:D,หมายเหตุ!$B1105,'ตัดระหว่างกัน 2565'!L:L)</f>
        <v>0</v>
      </c>
      <c r="D1105" s="213">
        <f>SUMIF('ตัดระหว่างกัน 2564'!D:D,หมายเหตุ!$B1105,'ตัดระหว่างกัน 2564'!K:K)-SUMIF('ตัดระหว่างกัน 2564'!D:D,$B1105,'ตัดระหว่างกัน 2564'!L:L)</f>
        <v>0</v>
      </c>
      <c r="E1105" s="305" t="s">
        <v>733</v>
      </c>
      <c r="F1105" s="306">
        <f>SUM(C1102:C1107)</f>
        <v>7124673.7700000005</v>
      </c>
      <c r="G1105" s="306"/>
      <c r="H1105" s="306">
        <f>SUM(D1102:D1107)</f>
        <v>7635243</v>
      </c>
      <c r="I1105" s="307"/>
      <c r="U1105" s="155" t="str">
        <f t="shared" si="149"/>
        <v>แสดง</v>
      </c>
    </row>
    <row r="1106" spans="1:21" hidden="1">
      <c r="A1106" s="308" t="s">
        <v>1711</v>
      </c>
      <c r="B1106" s="348" t="s">
        <v>1710</v>
      </c>
      <c r="C1106" s="212">
        <f>SUMIF('ตัดระหว่างกัน 2565'!D:D,$B1106,'ตัดระหว่างกัน 2565'!K:K)-SUMIF('ตัดระหว่างกัน 2565'!D:D,หมายเหตุ!$B1106,'ตัดระหว่างกัน 2565'!L:L)</f>
        <v>1597632.61</v>
      </c>
      <c r="D1106" s="213">
        <f>SUMIF('ตัดระหว่างกัน 2564'!D:D,หมายเหตุ!$B1106,'ตัดระหว่างกัน 2564'!K:K)-SUMIF('ตัดระหว่างกัน 2564'!D:D,$B1106,'ตัดระหว่างกัน 2564'!L:L)</f>
        <v>1591528.8</v>
      </c>
      <c r="E1106" s="305"/>
      <c r="F1106" s="307"/>
      <c r="G1106" s="307"/>
      <c r="H1106" s="307"/>
      <c r="I1106" s="307"/>
      <c r="U1106" s="155" t="str">
        <f t="shared" si="149"/>
        <v xml:space="preserve">  </v>
      </c>
    </row>
    <row r="1107" spans="1:21" hidden="1">
      <c r="A1107" s="308" t="s">
        <v>1713</v>
      </c>
      <c r="B1107" s="348" t="s">
        <v>1712</v>
      </c>
      <c r="C1107" s="212">
        <f>SUMIF('ตัดระหว่างกัน 2565'!D:D,$B1107,'ตัดระหว่างกัน 2565'!K:K)-SUMIF('ตัดระหว่างกัน 2565'!D:D,หมายเหตุ!$B1107,'ตัดระหว่างกัน 2565'!L:L)</f>
        <v>0</v>
      </c>
      <c r="D1107" s="213">
        <f>SUMIF('ตัดระหว่างกัน 2564'!D:D,หมายเหตุ!$B1107,'ตัดระหว่างกัน 2564'!K:K)-SUMIF('ตัดระหว่างกัน 2564'!D:D,$B1107,'ตัดระหว่างกัน 2564'!L:L)</f>
        <v>0</v>
      </c>
      <c r="E1107" s="305"/>
      <c r="F1107" s="307"/>
      <c r="G1107" s="307"/>
      <c r="H1107" s="307"/>
      <c r="I1107" s="307"/>
      <c r="U1107" s="155" t="str">
        <f t="shared" si="149"/>
        <v xml:space="preserve">  </v>
      </c>
    </row>
    <row r="1108" spans="1:21" hidden="1">
      <c r="A1108" s="308" t="s">
        <v>736</v>
      </c>
      <c r="B1108" s="348" t="s">
        <v>735</v>
      </c>
      <c r="C1108" s="212">
        <f>SUMIF('ตัดระหว่างกัน 2565'!D:D,$B1108,'ตัดระหว่างกัน 2565'!K:K)-SUMIF('ตัดระหว่างกัน 2565'!D:D,หมายเหตุ!$B1108,'ตัดระหว่างกัน 2565'!L:L)</f>
        <v>0</v>
      </c>
      <c r="D1108" s="213">
        <f>SUMIF('ตัดระหว่างกัน 2564'!D:D,หมายเหตุ!$B1108,'ตัดระหว่างกัน 2564'!K:K)-SUMIF('ตัดระหว่างกัน 2564'!D:D,$B1108,'ตัดระหว่างกัน 2564'!L:L)</f>
        <v>0</v>
      </c>
      <c r="E1108" s="305"/>
      <c r="F1108" s="307"/>
      <c r="G1108" s="307"/>
      <c r="H1108" s="307"/>
      <c r="I1108" s="307"/>
      <c r="U1108" s="155" t="str">
        <f t="shared" si="149"/>
        <v xml:space="preserve">  </v>
      </c>
    </row>
    <row r="1109" spans="1:21" hidden="1">
      <c r="A1109" s="308" t="s">
        <v>1715</v>
      </c>
      <c r="B1109" s="348" t="s">
        <v>1714</v>
      </c>
      <c r="C1109" s="212">
        <f>SUMIF('ตัดระหว่างกัน 2565'!D:D,$B1109,'ตัดระหว่างกัน 2565'!K:K)-SUMIF('ตัดระหว่างกัน 2565'!D:D,หมายเหตุ!$B1109,'ตัดระหว่างกัน 2565'!L:L)</f>
        <v>0</v>
      </c>
      <c r="D1109" s="213">
        <f>SUMIF('ตัดระหว่างกัน 2564'!D:D,หมายเหตุ!$B1109,'ตัดระหว่างกัน 2564'!K:K)-SUMIF('ตัดระหว่างกัน 2564'!D:D,$B1109,'ตัดระหว่างกัน 2564'!L:L)</f>
        <v>0</v>
      </c>
      <c r="E1109" s="305"/>
      <c r="F1109" s="307"/>
      <c r="G1109" s="307"/>
      <c r="H1109" s="307"/>
      <c r="I1109" s="307"/>
      <c r="U1109" s="155" t="str">
        <f t="shared" si="149"/>
        <v xml:space="preserve">  </v>
      </c>
    </row>
    <row r="1110" spans="1:21" hidden="1">
      <c r="A1110" s="308" t="s">
        <v>1717</v>
      </c>
      <c r="B1110" s="348" t="s">
        <v>1716</v>
      </c>
      <c r="C1110" s="212">
        <f>SUMIF('ตัดระหว่างกัน 2565'!D:D,$B1110,'ตัดระหว่างกัน 2565'!K:K)-SUMIF('ตัดระหว่างกัน 2565'!D:D,หมายเหตุ!$B1110,'ตัดระหว่างกัน 2565'!L:L)</f>
        <v>0</v>
      </c>
      <c r="D1110" s="213">
        <f>SUMIF('ตัดระหว่างกัน 2564'!D:D,หมายเหตุ!$B1110,'ตัดระหว่างกัน 2564'!K:K)-SUMIF('ตัดระหว่างกัน 2564'!D:D,$B1110,'ตัดระหว่างกัน 2564'!L:L)</f>
        <v>0</v>
      </c>
      <c r="E1110" s="305"/>
      <c r="F1110" s="307"/>
      <c r="G1110" s="307"/>
      <c r="H1110" s="307"/>
      <c r="I1110" s="307"/>
      <c r="U1110" s="155" t="str">
        <f t="shared" si="149"/>
        <v xml:space="preserve">  </v>
      </c>
    </row>
    <row r="1111" spans="1:21" hidden="1">
      <c r="A1111" s="308" t="s">
        <v>1719</v>
      </c>
      <c r="B1111" s="348" t="s">
        <v>1718</v>
      </c>
      <c r="C1111" s="212">
        <f>SUMIF('ตัดระหว่างกัน 2565'!D:D,$B1111,'ตัดระหว่างกัน 2565'!K:K)-SUMIF('ตัดระหว่างกัน 2565'!D:D,หมายเหตุ!$B1111,'ตัดระหว่างกัน 2565'!L:L)</f>
        <v>0</v>
      </c>
      <c r="D1111" s="213">
        <f>SUMIF('ตัดระหว่างกัน 2564'!D:D,หมายเหตุ!$B1111,'ตัดระหว่างกัน 2564'!K:K)-SUMIF('ตัดระหว่างกัน 2564'!D:D,$B1111,'ตัดระหว่างกัน 2564'!L:L)</f>
        <v>0</v>
      </c>
      <c r="E1111" s="305" t="s">
        <v>734</v>
      </c>
      <c r="F1111" s="306">
        <f>SUM(C1108)</f>
        <v>0</v>
      </c>
      <c r="G1111" s="306"/>
      <c r="H1111" s="306">
        <f>SUM(D1108)</f>
        <v>0</v>
      </c>
      <c r="I1111" s="307"/>
      <c r="U1111" s="155" t="str">
        <f t="shared" si="149"/>
        <v xml:space="preserve">  </v>
      </c>
    </row>
    <row r="1112" spans="1:21" hidden="1">
      <c r="A1112" s="308" t="s">
        <v>1721</v>
      </c>
      <c r="B1112" s="348" t="s">
        <v>1720</v>
      </c>
      <c r="C1112" s="212">
        <f>SUMIF('ตัดระหว่างกัน 2565'!D:D,$B1112,'ตัดระหว่างกัน 2565'!K:K)-SUMIF('ตัดระหว่างกัน 2565'!D:D,หมายเหตุ!$B1112,'ตัดระหว่างกัน 2565'!L:L)</f>
        <v>0</v>
      </c>
      <c r="D1112" s="213">
        <f>SUMIF('ตัดระหว่างกัน 2564'!D:D,หมายเหตุ!$B1112,'ตัดระหว่างกัน 2564'!K:K)-SUMIF('ตัดระหว่างกัน 2564'!D:D,$B1112,'ตัดระหว่างกัน 2564'!L:L)</f>
        <v>0</v>
      </c>
      <c r="E1112" s="305" t="s">
        <v>123</v>
      </c>
      <c r="F1112" s="324">
        <f>SUM(C1109:C1113)</f>
        <v>0</v>
      </c>
      <c r="G1112" s="306"/>
      <c r="H1112" s="324">
        <f>SUM(D1109:D1113)</f>
        <v>0</v>
      </c>
      <c r="I1112" s="307"/>
      <c r="U1112" s="155" t="str">
        <f t="shared" si="149"/>
        <v xml:space="preserve">  </v>
      </c>
    </row>
    <row r="1113" spans="1:21" ht="20.25" thickBot="1">
      <c r="A1113" s="361" t="s">
        <v>1723</v>
      </c>
      <c r="B1113" s="304" t="s">
        <v>1722</v>
      </c>
      <c r="C1113" s="212">
        <f>SUMIF('ตัดระหว่างกัน 2565'!D:D,$B1113,'ตัดระหว่างกัน 2565'!K:K)-SUMIF('ตัดระหว่างกัน 2565'!D:D,หมายเหตุ!$B1113,'ตัดระหว่างกัน 2565'!L:L)</f>
        <v>0</v>
      </c>
      <c r="D1113" s="213">
        <f>SUMIF('ตัดระหว่างกัน 2564'!D:D,หมายเหตุ!$B1113,'ตัดระหว่างกัน 2564'!K:K)-SUMIF('ตัดระหว่างกัน 2564'!D:D,$B1113,'ตัดระหว่างกัน 2564'!L:L)</f>
        <v>0</v>
      </c>
      <c r="E1113" s="301" t="s">
        <v>737</v>
      </c>
      <c r="F1113" s="311">
        <f>SUM(F1079:F1112)</f>
        <v>8029029.3300000001</v>
      </c>
      <c r="G1113" s="306"/>
      <c r="H1113" s="311">
        <f>SUM(H1079:H1112)</f>
        <v>8575027.5</v>
      </c>
      <c r="I1113" s="312"/>
      <c r="U1113" s="155" t="str">
        <f t="shared" si="149"/>
        <v>แสดง</v>
      </c>
    </row>
    <row r="1114" spans="1:21" ht="20.25" thickTop="1">
      <c r="E1114" s="263"/>
      <c r="F1114" s="264"/>
      <c r="G1114" s="306"/>
      <c r="H1114" s="264"/>
      <c r="I1114" s="264"/>
      <c r="U1114" s="155" t="str">
        <f t="shared" ref="U1114:U1115" si="155">IF($F$1113&lt;&gt;0,"แสดง",IF($H$1113&lt;&gt;0,"แสดง","  "))</f>
        <v>แสดง</v>
      </c>
    </row>
    <row r="1115" spans="1:21">
      <c r="G1115" s="306"/>
      <c r="U1115" s="155" t="str">
        <f t="shared" si="155"/>
        <v>แสดง</v>
      </c>
    </row>
    <row r="1116" spans="1:21">
      <c r="A1116" s="296"/>
      <c r="B1116" s="297"/>
      <c r="C1116" s="298"/>
      <c r="D1116" s="297"/>
      <c r="E1116" s="299" t="s">
        <v>1153</v>
      </c>
      <c r="F1116" s="293"/>
      <c r="G1116" s="293"/>
      <c r="H1116" s="293"/>
      <c r="I1116" s="294"/>
      <c r="U1116" s="155" t="str">
        <f>IF($F$1130&lt;&gt;0,"แสดง",IF($H$1130&lt;&gt;0,"แสดง","  "))</f>
        <v>แสดง</v>
      </c>
    </row>
    <row r="1117" spans="1:21">
      <c r="A1117" s="300"/>
      <c r="B1117" s="297"/>
      <c r="C1117" s="298"/>
      <c r="D1117" s="297"/>
      <c r="E1117" s="301"/>
      <c r="H1117" s="178" t="s">
        <v>973</v>
      </c>
      <c r="I1117" s="294"/>
      <c r="U1117" s="155" t="str">
        <f t="shared" ref="U1117:U1118" si="156">IF($F$1130&lt;&gt;0,"แสดง",IF($H$1130&lt;&gt;0,"แสดง","  "))</f>
        <v>แสดง</v>
      </c>
    </row>
    <row r="1118" spans="1:21">
      <c r="A1118" s="300"/>
      <c r="B1118" s="297"/>
      <c r="C1118" s="298"/>
      <c r="D1118" s="297"/>
      <c r="E1118" s="301"/>
      <c r="F1118" s="302">
        <v>2565</v>
      </c>
      <c r="G1118" s="302"/>
      <c r="H1118" s="302">
        <v>2564</v>
      </c>
      <c r="I1118" s="302"/>
      <c r="U1118" s="155" t="str">
        <f t="shared" si="156"/>
        <v>แสดง</v>
      </c>
    </row>
    <row r="1119" spans="1:21">
      <c r="A1119" s="308"/>
      <c r="B1119" s="309"/>
      <c r="C1119" s="368"/>
      <c r="D1119" s="309"/>
      <c r="E1119" s="301" t="s">
        <v>738</v>
      </c>
      <c r="F1119" s="264"/>
      <c r="G1119" s="264"/>
      <c r="H1119" s="264"/>
      <c r="I1119" s="264"/>
      <c r="U1119" s="155" t="str">
        <f>IF(F1124&lt;&gt;0,"แสดง",IF(H1124&lt;&gt;0,"แสดง","  "))</f>
        <v>แสดง</v>
      </c>
    </row>
    <row r="1120" spans="1:21">
      <c r="A1120" s="308" t="s">
        <v>739</v>
      </c>
      <c r="B1120" s="309" t="s">
        <v>740</v>
      </c>
      <c r="C1120" s="212">
        <f>SUMIF('ตัดระหว่างกัน 2565'!D:D,$B1120,'ตัดระหว่างกัน 2565'!K:K)-SUMIF('ตัดระหว่างกัน 2565'!D:D,หมายเหตุ!$B1120,'ตัดระหว่างกัน 2565'!L:L)</f>
        <v>1735604.8</v>
      </c>
      <c r="D1120" s="213">
        <f>SUMIF('ตัดระหว่างกัน 2564'!D:D,หมายเหตุ!$B1120,'ตัดระหว่างกัน 2564'!K:K)-SUMIF('ตัดระหว่างกัน 2564'!D:D,$B1120,'ตัดระหว่างกัน 2564'!L:L)</f>
        <v>1702856.94</v>
      </c>
      <c r="E1120" s="214" t="s">
        <v>739</v>
      </c>
      <c r="F1120" s="346">
        <f>SUM(C1120)</f>
        <v>1735604.8</v>
      </c>
      <c r="G1120" s="346"/>
      <c r="H1120" s="346">
        <f>SUM(D1120)</f>
        <v>1702856.94</v>
      </c>
      <c r="I1120" s="264"/>
      <c r="U1120" s="155" t="str">
        <f t="shared" ref="U1120:U1181" si="157">IF(F1120&lt;&gt;0,"แสดง",IF(H1120&lt;&gt;0,"แสดง","  "))</f>
        <v>แสดง</v>
      </c>
    </row>
    <row r="1121" spans="1:21" hidden="1">
      <c r="A1121" s="308" t="s">
        <v>741</v>
      </c>
      <c r="B1121" s="309" t="s">
        <v>742</v>
      </c>
      <c r="C1121" s="212">
        <f>SUMIF('ตัดระหว่างกัน 2565'!D:D,$B1121,'ตัดระหว่างกัน 2565'!K:K)-SUMIF('ตัดระหว่างกัน 2565'!D:D,หมายเหตุ!$B1121,'ตัดระหว่างกัน 2565'!L:L)</f>
        <v>0</v>
      </c>
      <c r="D1121" s="213">
        <f>SUMIF('ตัดระหว่างกัน 2564'!D:D,หมายเหตุ!$B1121,'ตัดระหว่างกัน 2564'!K:K)-SUMIF('ตัดระหว่างกัน 2564'!D:D,$B1121,'ตัดระหว่างกัน 2564'!L:L)</f>
        <v>0</v>
      </c>
      <c r="E1121" s="214" t="s">
        <v>741</v>
      </c>
      <c r="F1121" s="346">
        <f t="shared" ref="F1121:F1123" si="158">SUM(C1121)</f>
        <v>0</v>
      </c>
      <c r="G1121" s="346"/>
      <c r="H1121" s="346">
        <f>SUM(D1121)</f>
        <v>0</v>
      </c>
      <c r="I1121" s="264"/>
      <c r="U1121" s="155" t="str">
        <f t="shared" si="157"/>
        <v xml:space="preserve">  </v>
      </c>
    </row>
    <row r="1122" spans="1:21" hidden="1">
      <c r="A1122" s="308" t="s">
        <v>751</v>
      </c>
      <c r="B1122" s="309" t="s">
        <v>752</v>
      </c>
      <c r="C1122" s="212">
        <f>SUMIF('ตัดระหว่างกัน 2565'!D:D,$B1122,'ตัดระหว่างกัน 2565'!K:K)-SUMIF('ตัดระหว่างกัน 2565'!D:D,หมายเหตุ!$B1122,'ตัดระหว่างกัน 2565'!L:L)</f>
        <v>0</v>
      </c>
      <c r="D1122" s="213">
        <f>SUMIF('ตัดระหว่างกัน 2564'!D:D,หมายเหตุ!$B1122,'ตัดระหว่างกัน 2564'!K:K)-SUMIF('ตัดระหว่างกัน 2564'!D:D,$B1122,'ตัดระหว่างกัน 2564'!L:L)</f>
        <v>0</v>
      </c>
      <c r="E1122" s="214" t="s">
        <v>751</v>
      </c>
      <c r="F1122" s="346">
        <f t="shared" si="158"/>
        <v>0</v>
      </c>
      <c r="G1122" s="346"/>
      <c r="H1122" s="346">
        <f>SUM(D1122)</f>
        <v>0</v>
      </c>
      <c r="I1122" s="264"/>
      <c r="U1122" s="155" t="str">
        <f t="shared" si="157"/>
        <v xml:space="preserve">  </v>
      </c>
    </row>
    <row r="1123" spans="1:21" hidden="1">
      <c r="A1123" s="308" t="s">
        <v>753</v>
      </c>
      <c r="B1123" s="309" t="s">
        <v>754</v>
      </c>
      <c r="C1123" s="212">
        <f>SUMIF('ตัดระหว่างกัน 2565'!D:D,$B1123,'ตัดระหว่างกัน 2565'!K:K)-SUMIF('ตัดระหว่างกัน 2565'!D:D,หมายเหตุ!$B1123,'ตัดระหว่างกัน 2565'!L:L)</f>
        <v>0</v>
      </c>
      <c r="D1123" s="213">
        <f>SUMIF('ตัดระหว่างกัน 2564'!D:D,หมายเหตุ!$B1123,'ตัดระหว่างกัน 2564'!K:K)-SUMIF('ตัดระหว่างกัน 2564'!D:D,$B1123,'ตัดระหว่างกัน 2564'!L:L)</f>
        <v>0</v>
      </c>
      <c r="E1123" s="214" t="s">
        <v>753</v>
      </c>
      <c r="F1123" s="346">
        <f t="shared" si="158"/>
        <v>0</v>
      </c>
      <c r="G1123" s="346"/>
      <c r="H1123" s="346">
        <f>SUM(D1123)</f>
        <v>0</v>
      </c>
      <c r="I1123" s="264"/>
      <c r="U1123" s="155" t="str">
        <f t="shared" si="157"/>
        <v xml:space="preserve">  </v>
      </c>
    </row>
    <row r="1124" spans="1:21">
      <c r="A1124" s="300"/>
      <c r="B1124" s="300"/>
      <c r="C1124" s="368"/>
      <c r="D1124" s="300"/>
      <c r="E1124" s="350" t="s">
        <v>768</v>
      </c>
      <c r="F1124" s="347">
        <f>SUM(F1120:F1123)</f>
        <v>1735604.8</v>
      </c>
      <c r="G1124" s="346"/>
      <c r="H1124" s="347">
        <f>SUM(H1120:H1123)</f>
        <v>1702856.94</v>
      </c>
      <c r="I1124" s="312"/>
      <c r="U1124" s="155" t="str">
        <f t="shared" si="157"/>
        <v>แสดง</v>
      </c>
    </row>
    <row r="1125" spans="1:21" hidden="1">
      <c r="A1125" s="308"/>
      <c r="B1125" s="309"/>
      <c r="C1125" s="368"/>
      <c r="D1125" s="309"/>
      <c r="E1125" s="325" t="s">
        <v>769</v>
      </c>
      <c r="F1125" s="264"/>
      <c r="G1125" s="346"/>
      <c r="H1125" s="264"/>
      <c r="I1125" s="264"/>
      <c r="U1125" s="155" t="str">
        <f>IF(F1129&lt;&gt;0,"แสดง",IF(H1129&lt;&gt;0,"แสดง","  "))</f>
        <v xml:space="preserve">  </v>
      </c>
    </row>
    <row r="1126" spans="1:21" hidden="1">
      <c r="A1126" s="352" t="s">
        <v>770</v>
      </c>
      <c r="B1126" s="355" t="s">
        <v>771</v>
      </c>
      <c r="C1126" s="212">
        <f>SUMIF('ตัดระหว่างกัน 2565'!D:D,$B1126,'ตัดระหว่างกัน 2565'!K:K)-SUMIF('ตัดระหว่างกัน 2565'!D:D,หมายเหตุ!$B1126,'ตัดระหว่างกัน 2565'!L:L)</f>
        <v>0</v>
      </c>
      <c r="D1126" s="213">
        <f>SUMIF('ตัดระหว่างกัน 2564'!D:D,หมายเหตุ!$B1126,'ตัดระหว่างกัน 2564'!K:K)-SUMIF('ตัดระหว่างกัน 2564'!D:D,$B1126,'ตัดระหว่างกัน 2564'!L:L)</f>
        <v>0</v>
      </c>
      <c r="E1126" s="155" t="s">
        <v>770</v>
      </c>
      <c r="F1126" s="346">
        <f>SUM(C1126)</f>
        <v>0</v>
      </c>
      <c r="G1126" s="346"/>
      <c r="H1126" s="346">
        <f>SUM(D1126)</f>
        <v>0</v>
      </c>
      <c r="I1126" s="264"/>
      <c r="U1126" s="155" t="str">
        <f t="shared" si="157"/>
        <v xml:space="preserve">  </v>
      </c>
    </row>
    <row r="1127" spans="1:21" hidden="1">
      <c r="A1127" s="352" t="s">
        <v>776</v>
      </c>
      <c r="B1127" s="355" t="s">
        <v>777</v>
      </c>
      <c r="C1127" s="212">
        <f>SUMIF('ตัดระหว่างกัน 2565'!D:D,$B1127,'ตัดระหว่างกัน 2565'!K:K)-SUMIF('ตัดระหว่างกัน 2565'!D:D,หมายเหตุ!$B1127,'ตัดระหว่างกัน 2565'!L:L)</f>
        <v>0</v>
      </c>
      <c r="D1127" s="213">
        <f>SUMIF('ตัดระหว่างกัน 2564'!D:D,หมายเหตุ!$B1127,'ตัดระหว่างกัน 2564'!K:K)-SUMIF('ตัดระหว่างกัน 2564'!D:D,$B1127,'ตัดระหว่างกัน 2564'!L:L)</f>
        <v>0</v>
      </c>
      <c r="E1127" s="155" t="s">
        <v>776</v>
      </c>
      <c r="F1127" s="346">
        <f t="shared" ref="F1127:F1128" si="159">SUM(C1127)</f>
        <v>0</v>
      </c>
      <c r="G1127" s="346"/>
      <c r="H1127" s="346">
        <f>SUM(D1127)</f>
        <v>0</v>
      </c>
      <c r="I1127" s="264"/>
      <c r="U1127" s="155" t="str">
        <f t="shared" si="157"/>
        <v xml:space="preserve">  </v>
      </c>
    </row>
    <row r="1128" spans="1:21" hidden="1">
      <c r="A1128" s="352" t="s">
        <v>778</v>
      </c>
      <c r="B1128" s="355" t="s">
        <v>779</v>
      </c>
      <c r="C1128" s="212">
        <f>SUMIF('ตัดระหว่างกัน 2565'!D:D,$B1128,'ตัดระหว่างกัน 2565'!K:K)-SUMIF('ตัดระหว่างกัน 2565'!D:D,หมายเหตุ!$B1128,'ตัดระหว่างกัน 2565'!L:L)</f>
        <v>0</v>
      </c>
      <c r="D1128" s="213">
        <f>SUMIF('ตัดระหว่างกัน 2564'!D:D,หมายเหตุ!$B1128,'ตัดระหว่างกัน 2564'!K:K)-SUMIF('ตัดระหว่างกัน 2564'!D:D,$B1128,'ตัดระหว่างกัน 2564'!L:L)</f>
        <v>0</v>
      </c>
      <c r="E1128" s="155" t="s">
        <v>778</v>
      </c>
      <c r="F1128" s="310">
        <f t="shared" si="159"/>
        <v>0</v>
      </c>
      <c r="G1128" s="346"/>
      <c r="H1128" s="310">
        <f>SUM(D1128)</f>
        <v>0</v>
      </c>
      <c r="I1128" s="264"/>
      <c r="U1128" s="155" t="str">
        <f t="shared" si="157"/>
        <v xml:space="preserve">  </v>
      </c>
    </row>
    <row r="1129" spans="1:21" hidden="1">
      <c r="A1129" s="300"/>
      <c r="B1129" s="352"/>
      <c r="C1129" s="357"/>
      <c r="D1129" s="352"/>
      <c r="E1129" s="325" t="s">
        <v>782</v>
      </c>
      <c r="F1129" s="362">
        <f>SUM(F1126:F1128)</f>
        <v>0</v>
      </c>
      <c r="G1129" s="346"/>
      <c r="H1129" s="362">
        <f>SUM(H1126:H1128)</f>
        <v>0</v>
      </c>
      <c r="I1129" s="312"/>
      <c r="U1129" s="155" t="str">
        <f t="shared" si="157"/>
        <v xml:space="preserve">  </v>
      </c>
    </row>
    <row r="1130" spans="1:21" ht="20.25" thickBot="1">
      <c r="A1130" s="300"/>
      <c r="B1130" s="352"/>
      <c r="C1130" s="357"/>
      <c r="D1130" s="352"/>
      <c r="E1130" s="325" t="s">
        <v>1186</v>
      </c>
      <c r="F1130" s="311">
        <f>F1124+F1129</f>
        <v>1735604.8</v>
      </c>
      <c r="G1130" s="346"/>
      <c r="H1130" s="311">
        <f>H1124+H1129</f>
        <v>1702856.94</v>
      </c>
      <c r="I1130" s="312"/>
      <c r="U1130" s="155" t="str">
        <f t="shared" si="157"/>
        <v>แสดง</v>
      </c>
    </row>
    <row r="1131" spans="1:21" ht="20.25" thickTop="1">
      <c r="E1131" s="320"/>
      <c r="F1131" s="320"/>
      <c r="G1131" s="346"/>
      <c r="H1131" s="320"/>
      <c r="I1131" s="320"/>
      <c r="J1131" s="320"/>
      <c r="K1131" s="320"/>
      <c r="L1131" s="264"/>
      <c r="M1131" s="264"/>
      <c r="N1131" s="320"/>
      <c r="O1131" s="320"/>
      <c r="P1131" s="320"/>
      <c r="Q1131" s="320"/>
      <c r="U1131" s="155" t="str">
        <f t="shared" ref="U1131:U1132" si="160">IF($F$1130&lt;&gt;0,"แสดง",IF($H$1130&lt;&gt;0,"แสดง","  "))</f>
        <v>แสดง</v>
      </c>
    </row>
    <row r="1132" spans="1:21">
      <c r="E1132" s="320"/>
      <c r="F1132" s="320"/>
      <c r="G1132" s="346"/>
      <c r="H1132" s="320"/>
      <c r="I1132" s="320"/>
      <c r="J1132" s="320"/>
      <c r="K1132" s="320"/>
      <c r="L1132" s="264"/>
      <c r="M1132" s="264"/>
      <c r="N1132" s="320"/>
      <c r="O1132" s="320"/>
      <c r="P1132" s="320"/>
      <c r="Q1132" s="320"/>
      <c r="U1132" s="155" t="str">
        <f t="shared" si="160"/>
        <v>แสดง</v>
      </c>
    </row>
    <row r="1133" spans="1:21">
      <c r="A1133" s="296"/>
      <c r="B1133" s="297"/>
      <c r="C1133" s="298"/>
      <c r="D1133" s="297"/>
      <c r="E1133" s="299" t="s">
        <v>1152</v>
      </c>
      <c r="F1133" s="293"/>
      <c r="G1133" s="293"/>
      <c r="H1133" s="293"/>
      <c r="I1133" s="294"/>
      <c r="U1133" s="155" t="str">
        <f>IF($F$1155&lt;&gt;0,"แสดง",IF($H$1155&lt;&gt;0,"แสดง","  "))</f>
        <v>แสดง</v>
      </c>
    </row>
    <row r="1134" spans="1:21">
      <c r="A1134" s="300"/>
      <c r="B1134" s="297"/>
      <c r="C1134" s="298"/>
      <c r="D1134" s="297"/>
      <c r="E1134" s="301"/>
      <c r="H1134" s="178" t="s">
        <v>973</v>
      </c>
      <c r="I1134" s="294"/>
      <c r="U1134" s="155" t="str">
        <f t="shared" ref="U1134:U1135" si="161">IF($F$1155&lt;&gt;0,"แสดง",IF($H$1155&lt;&gt;0,"แสดง","  "))</f>
        <v>แสดง</v>
      </c>
    </row>
    <row r="1135" spans="1:21">
      <c r="A1135" s="300"/>
      <c r="B1135" s="297"/>
      <c r="C1135" s="298"/>
      <c r="D1135" s="297"/>
      <c r="E1135" s="301"/>
      <c r="F1135" s="302">
        <v>2565</v>
      </c>
      <c r="G1135" s="302"/>
      <c r="H1135" s="302">
        <v>2564</v>
      </c>
      <c r="I1135" s="302"/>
      <c r="U1135" s="155" t="str">
        <f t="shared" si="161"/>
        <v>แสดง</v>
      </c>
    </row>
    <row r="1136" spans="1:21">
      <c r="A1136" s="308"/>
      <c r="B1136" s="309"/>
      <c r="C1136" s="368"/>
      <c r="D1136" s="309"/>
      <c r="E1136" s="301" t="s">
        <v>738</v>
      </c>
      <c r="F1136" s="264"/>
      <c r="G1136" s="264"/>
      <c r="H1136" s="264"/>
      <c r="I1136" s="264"/>
      <c r="U1136" s="155" t="str">
        <f>IF(F1149&lt;&gt;0,"แสดง",IF(H1149&lt;&gt;0,"แสดง","  "))</f>
        <v>แสดง</v>
      </c>
    </row>
    <row r="1137" spans="1:21">
      <c r="A1137" s="308" t="s">
        <v>743</v>
      </c>
      <c r="B1137" s="309" t="s">
        <v>744</v>
      </c>
      <c r="C1137" s="212">
        <f>SUMIF('ตัดระหว่างกัน 2565'!D:D,$B1137,'ตัดระหว่างกัน 2565'!K:K)-SUMIF('ตัดระหว่างกัน 2565'!D:D,หมายเหตุ!$B1137,'ตัดระหว่างกัน 2565'!L:L)</f>
        <v>610</v>
      </c>
      <c r="D1137" s="213">
        <f>SUMIF('ตัดระหว่างกัน 2564'!D:D,หมายเหตุ!$B1137,'ตัดระหว่างกัน 2564'!K:K)-SUMIF('ตัดระหว่างกัน 2564'!D:D,$B1137,'ตัดระหว่างกัน 2564'!L:L)</f>
        <v>0</v>
      </c>
      <c r="E1137" s="253" t="s">
        <v>743</v>
      </c>
      <c r="F1137" s="346">
        <f>SUM(C1137)</f>
        <v>610</v>
      </c>
      <c r="G1137" s="346"/>
      <c r="H1137" s="346">
        <f t="shared" ref="H1137:H1145" si="162">SUM(D1137)</f>
        <v>0</v>
      </c>
      <c r="I1137" s="264"/>
      <c r="U1137" s="155" t="str">
        <f t="shared" si="157"/>
        <v>แสดง</v>
      </c>
    </row>
    <row r="1138" spans="1:21" hidden="1">
      <c r="A1138" s="308" t="s">
        <v>745</v>
      </c>
      <c r="B1138" s="309" t="s">
        <v>746</v>
      </c>
      <c r="C1138" s="212">
        <f>SUMIF('ตัดระหว่างกัน 2565'!D:D,$B1138,'ตัดระหว่างกัน 2565'!K:K)-SUMIF('ตัดระหว่างกัน 2565'!D:D,หมายเหตุ!$B1138,'ตัดระหว่างกัน 2565'!L:L)</f>
        <v>0</v>
      </c>
      <c r="D1138" s="213">
        <f>SUMIF('ตัดระหว่างกัน 2564'!D:D,หมายเหตุ!$B1138,'ตัดระหว่างกัน 2564'!K:K)-SUMIF('ตัดระหว่างกัน 2564'!D:D,$B1138,'ตัดระหว่างกัน 2564'!L:L)</f>
        <v>0</v>
      </c>
      <c r="E1138" s="253" t="s">
        <v>745</v>
      </c>
      <c r="F1138" s="346">
        <f t="shared" ref="F1138:F1148" si="163">SUM(C1138)</f>
        <v>0</v>
      </c>
      <c r="G1138" s="346"/>
      <c r="H1138" s="346">
        <f t="shared" si="162"/>
        <v>0</v>
      </c>
      <c r="I1138" s="264"/>
      <c r="U1138" s="155" t="str">
        <f t="shared" si="157"/>
        <v xml:space="preserve">  </v>
      </c>
    </row>
    <row r="1139" spans="1:21" hidden="1">
      <c r="A1139" s="308" t="s">
        <v>747</v>
      </c>
      <c r="B1139" s="309" t="s">
        <v>748</v>
      </c>
      <c r="C1139" s="212">
        <f>SUMIF('ตัดระหว่างกัน 2565'!D:D,$B1139,'ตัดระหว่างกัน 2565'!K:K)-SUMIF('ตัดระหว่างกัน 2565'!D:D,หมายเหตุ!$B1139,'ตัดระหว่างกัน 2565'!L:L)</f>
        <v>0</v>
      </c>
      <c r="D1139" s="213">
        <f>SUMIF('ตัดระหว่างกัน 2564'!D:D,หมายเหตุ!$B1139,'ตัดระหว่างกัน 2564'!K:K)-SUMIF('ตัดระหว่างกัน 2564'!D:D,$B1139,'ตัดระหว่างกัน 2564'!L:L)</f>
        <v>0</v>
      </c>
      <c r="E1139" s="253" t="s">
        <v>747</v>
      </c>
      <c r="F1139" s="346">
        <f t="shared" si="163"/>
        <v>0</v>
      </c>
      <c r="G1139" s="346"/>
      <c r="H1139" s="346">
        <f t="shared" si="162"/>
        <v>0</v>
      </c>
      <c r="I1139" s="264"/>
      <c r="U1139" s="155" t="str">
        <f t="shared" si="157"/>
        <v xml:space="preserve">  </v>
      </c>
    </row>
    <row r="1140" spans="1:21" hidden="1">
      <c r="A1140" s="308" t="s">
        <v>749</v>
      </c>
      <c r="B1140" s="309" t="s">
        <v>750</v>
      </c>
      <c r="C1140" s="212">
        <f>SUMIF('ตัดระหว่างกัน 2565'!D:D,$B1140,'ตัดระหว่างกัน 2565'!K:K)-SUMIF('ตัดระหว่างกัน 2565'!D:D,หมายเหตุ!$B1140,'ตัดระหว่างกัน 2565'!L:L)</f>
        <v>0</v>
      </c>
      <c r="D1140" s="213">
        <f>SUMIF('ตัดระหว่างกัน 2564'!D:D,หมายเหตุ!$B1140,'ตัดระหว่างกัน 2564'!K:K)-SUMIF('ตัดระหว่างกัน 2564'!D:D,$B1140,'ตัดระหว่างกัน 2564'!L:L)</f>
        <v>0</v>
      </c>
      <c r="E1140" s="214" t="s">
        <v>749</v>
      </c>
      <c r="F1140" s="346">
        <f t="shared" si="163"/>
        <v>0</v>
      </c>
      <c r="G1140" s="346"/>
      <c r="H1140" s="346">
        <f t="shared" si="162"/>
        <v>0</v>
      </c>
      <c r="I1140" s="264"/>
      <c r="U1140" s="155" t="str">
        <f t="shared" si="157"/>
        <v xml:space="preserve">  </v>
      </c>
    </row>
    <row r="1141" spans="1:21" hidden="1">
      <c r="A1141" s="308" t="s">
        <v>755</v>
      </c>
      <c r="B1141" s="309" t="s">
        <v>756</v>
      </c>
      <c r="C1141" s="212">
        <f>SUMIF('ตัดระหว่างกัน 2565'!D:D,$B1141,'ตัดระหว่างกัน 2565'!K:K)-SUMIF('ตัดระหว่างกัน 2565'!D:D,หมายเหตุ!$B1141,'ตัดระหว่างกัน 2565'!L:L)</f>
        <v>0</v>
      </c>
      <c r="D1141" s="213">
        <f>SUMIF('ตัดระหว่างกัน 2564'!D:D,หมายเหตุ!$B1141,'ตัดระหว่างกัน 2564'!K:K)-SUMIF('ตัดระหว่างกัน 2564'!D:D,$B1141,'ตัดระหว่างกัน 2564'!L:L)</f>
        <v>0</v>
      </c>
      <c r="E1141" s="214" t="s">
        <v>755</v>
      </c>
      <c r="F1141" s="346">
        <f t="shared" si="163"/>
        <v>0</v>
      </c>
      <c r="G1141" s="346"/>
      <c r="H1141" s="346">
        <f t="shared" si="162"/>
        <v>0</v>
      </c>
      <c r="I1141" s="264"/>
      <c r="U1141" s="155" t="str">
        <f t="shared" si="157"/>
        <v xml:space="preserve">  </v>
      </c>
    </row>
    <row r="1142" spans="1:21">
      <c r="A1142" s="308" t="s">
        <v>757</v>
      </c>
      <c r="B1142" s="309" t="s">
        <v>758</v>
      </c>
      <c r="C1142" s="212">
        <f>SUMIF('ตัดระหว่างกัน 2565'!D:D,$B1142,'ตัดระหว่างกัน 2565'!K:K)-SUMIF('ตัดระหว่างกัน 2565'!D:D,หมายเหตุ!$B1142,'ตัดระหว่างกัน 2565'!L:L)</f>
        <v>176254.5</v>
      </c>
      <c r="D1142" s="213">
        <f>SUMIF('ตัดระหว่างกัน 2564'!D:D,หมายเหตุ!$B1142,'ตัดระหว่างกัน 2564'!K:K)-SUMIF('ตัดระหว่างกัน 2564'!D:D,$B1142,'ตัดระหว่างกัน 2564'!L:L)</f>
        <v>101493</v>
      </c>
      <c r="E1142" s="253" t="s">
        <v>757</v>
      </c>
      <c r="F1142" s="346">
        <f t="shared" si="163"/>
        <v>176254.5</v>
      </c>
      <c r="G1142" s="346"/>
      <c r="H1142" s="346">
        <f t="shared" si="162"/>
        <v>101493</v>
      </c>
      <c r="I1142" s="264"/>
      <c r="U1142" s="155" t="str">
        <f t="shared" si="157"/>
        <v>แสดง</v>
      </c>
    </row>
    <row r="1143" spans="1:21">
      <c r="A1143" s="308" t="s">
        <v>759</v>
      </c>
      <c r="B1143" s="309" t="s">
        <v>760</v>
      </c>
      <c r="C1143" s="212">
        <f>SUMIF('ตัดระหว่างกัน 2565'!D:D,$B1143,'ตัดระหว่างกัน 2565'!K:K)-SUMIF('ตัดระหว่างกัน 2565'!D:D,หมายเหตุ!$B1143,'ตัดระหว่างกัน 2565'!L:L)</f>
        <v>9292000</v>
      </c>
      <c r="D1143" s="213">
        <f>SUMIF('ตัดระหว่างกัน 2564'!D:D,หมายเหตุ!$B1143,'ตัดระหว่างกัน 2564'!K:K)-SUMIF('ตัดระหว่างกัน 2564'!D:D,$B1143,'ตัดระหว่างกัน 2564'!L:L)</f>
        <v>9067900</v>
      </c>
      <c r="E1143" s="214" t="s">
        <v>759</v>
      </c>
      <c r="F1143" s="346">
        <f t="shared" si="163"/>
        <v>9292000</v>
      </c>
      <c r="G1143" s="346"/>
      <c r="H1143" s="346">
        <f t="shared" si="162"/>
        <v>9067900</v>
      </c>
      <c r="I1143" s="264"/>
      <c r="U1143" s="155" t="str">
        <f t="shared" si="157"/>
        <v>แสดง</v>
      </c>
    </row>
    <row r="1144" spans="1:21">
      <c r="A1144" s="308" t="s">
        <v>761</v>
      </c>
      <c r="B1144" s="309" t="s">
        <v>762</v>
      </c>
      <c r="C1144" s="212">
        <f>SUMIF('ตัดระหว่างกัน 2565'!D:D,$B1144,'ตัดระหว่างกัน 2565'!K:K)-SUMIF('ตัดระหว่างกัน 2565'!D:D,หมายเหตุ!$B1144,'ตัดระหว่างกัน 2565'!L:L)</f>
        <v>46615.68</v>
      </c>
      <c r="D1144" s="213">
        <f>SUMIF('ตัดระหว่างกัน 2564'!D:D,หมายเหตุ!$B1144,'ตัดระหว่างกัน 2564'!K:K)-SUMIF('ตัดระหว่างกัน 2564'!D:D,$B1144,'ตัดระหว่างกัน 2564'!L:L)</f>
        <v>65911.88</v>
      </c>
      <c r="E1144" s="214" t="s">
        <v>761</v>
      </c>
      <c r="F1144" s="346">
        <f t="shared" si="163"/>
        <v>46615.68</v>
      </c>
      <c r="G1144" s="346"/>
      <c r="H1144" s="346">
        <f t="shared" si="162"/>
        <v>65911.88</v>
      </c>
      <c r="I1144" s="264"/>
      <c r="U1144" s="155" t="str">
        <f t="shared" si="157"/>
        <v>แสดง</v>
      </c>
    </row>
    <row r="1145" spans="1:21">
      <c r="A1145" s="308" t="s">
        <v>763</v>
      </c>
      <c r="B1145" s="309" t="s">
        <v>764</v>
      </c>
      <c r="C1145" s="212">
        <f>SUMIF('ตัดระหว่างกัน 2565'!D:D,$B1145,'ตัดระหว่างกัน 2565'!K:K)-SUMIF('ตัดระหว่างกัน 2565'!D:D,หมายเหตุ!$B1145,'ตัดระหว่างกัน 2565'!L:L)</f>
        <v>13410</v>
      </c>
      <c r="D1145" s="213">
        <f>SUMIF('ตัดระหว่างกัน 2564'!D:D,หมายเหตุ!$B1145,'ตัดระหว่างกัน 2564'!K:K)-SUMIF('ตัดระหว่างกัน 2564'!D:D,$B1145,'ตัดระหว่างกัน 2564'!L:L)</f>
        <v>0</v>
      </c>
      <c r="E1145" s="214" t="s">
        <v>763</v>
      </c>
      <c r="F1145" s="346">
        <f t="shared" si="163"/>
        <v>13410</v>
      </c>
      <c r="G1145" s="346"/>
      <c r="H1145" s="346">
        <f t="shared" si="162"/>
        <v>0</v>
      </c>
      <c r="I1145" s="264"/>
      <c r="U1145" s="155" t="str">
        <f t="shared" si="157"/>
        <v>แสดง</v>
      </c>
    </row>
    <row r="1146" spans="1:21">
      <c r="A1146" s="303" t="s">
        <v>765</v>
      </c>
      <c r="B1146" s="304" t="s">
        <v>1724</v>
      </c>
      <c r="C1146" s="212">
        <f>SUMIF('ตัดระหว่างกัน 2565'!D:D,$B1146,'ตัดระหว่างกัน 2565'!K:K)-SUMIF('ตัดระหว่างกัน 2565'!D:D,หมายเหตุ!$B1146,'ตัดระหว่างกัน 2565'!L:L)</f>
        <v>0</v>
      </c>
      <c r="D1146" s="213">
        <f>SUMIF('ตัดระหว่างกัน 2564'!D:D,หมายเหตุ!$B1146,'ตัดระหว่างกัน 2564'!K:K)-SUMIF('ตัดระหว่างกัน 2564'!D:D,$B1146,'ตัดระหว่างกัน 2564'!L:L)</f>
        <v>0</v>
      </c>
      <c r="E1146" s="158" t="s">
        <v>765</v>
      </c>
      <c r="F1146" s="346">
        <f>SUM(C1146:C1147)</f>
        <v>0</v>
      </c>
      <c r="G1146" s="346"/>
      <c r="H1146" s="346">
        <f>SUM(D1146:D1147)</f>
        <v>75808</v>
      </c>
      <c r="I1146" s="307"/>
      <c r="U1146" s="155" t="str">
        <f t="shared" si="157"/>
        <v>แสดง</v>
      </c>
    </row>
    <row r="1147" spans="1:21" hidden="1">
      <c r="A1147" s="303" t="s">
        <v>1726</v>
      </c>
      <c r="B1147" s="304" t="s">
        <v>1725</v>
      </c>
      <c r="C1147" s="212">
        <f>SUMIF('ตัดระหว่างกัน 2565'!D:D,$B1147,'ตัดระหว่างกัน 2565'!K:K)-SUMIF('ตัดระหว่างกัน 2565'!D:D,หมายเหตุ!$B1147,'ตัดระหว่างกัน 2565'!L:L)</f>
        <v>0</v>
      </c>
      <c r="D1147" s="213">
        <f>SUMIF('ตัดระหว่างกัน 2564'!D:D,หมายเหตุ!$B1147,'ตัดระหว่างกัน 2564'!K:K)-SUMIF('ตัดระหว่างกัน 2564'!D:D,$B1147,'ตัดระหว่างกัน 2564'!L:L)</f>
        <v>75808</v>
      </c>
      <c r="E1147" s="158"/>
      <c r="F1147" s="346"/>
      <c r="G1147" s="346"/>
      <c r="H1147" s="346"/>
      <c r="I1147" s="307"/>
      <c r="U1147" s="155" t="str">
        <f t="shared" si="157"/>
        <v xml:space="preserve">  </v>
      </c>
    </row>
    <row r="1148" spans="1:21" hidden="1">
      <c r="A1148" s="308" t="s">
        <v>766</v>
      </c>
      <c r="B1148" s="309" t="s">
        <v>767</v>
      </c>
      <c r="C1148" s="212">
        <f>SUMIF('ตัดระหว่างกัน 2565'!D:D,$B1148,'ตัดระหว่างกัน 2565'!K:K)-SUMIF('ตัดระหว่างกัน 2565'!D:D,หมายเหตุ!$B1148,'ตัดระหว่างกัน 2565'!L:L)</f>
        <v>0</v>
      </c>
      <c r="D1148" s="213">
        <f>SUMIF('ตัดระหว่างกัน 2564'!D:D,หมายเหตุ!$B1148,'ตัดระหว่างกัน 2564'!K:K)-SUMIF('ตัดระหว่างกัน 2564'!D:D,$B1148,'ตัดระหว่างกัน 2564'!L:L)</f>
        <v>0</v>
      </c>
      <c r="E1148" s="214" t="s">
        <v>766</v>
      </c>
      <c r="F1148" s="346">
        <f t="shared" si="163"/>
        <v>0</v>
      </c>
      <c r="G1148" s="346"/>
      <c r="H1148" s="346">
        <f>SUM(D1148)</f>
        <v>0</v>
      </c>
      <c r="I1148" s="264"/>
      <c r="U1148" s="155" t="str">
        <f t="shared" si="157"/>
        <v xml:space="preserve">  </v>
      </c>
    </row>
    <row r="1149" spans="1:21">
      <c r="A1149" s="300"/>
      <c r="B1149" s="300"/>
      <c r="C1149" s="212"/>
      <c r="D1149" s="213"/>
      <c r="E1149" s="350" t="s">
        <v>768</v>
      </c>
      <c r="F1149" s="347">
        <f>SUM(F1137:F1148)</f>
        <v>9528890.1799999997</v>
      </c>
      <c r="G1149" s="346"/>
      <c r="H1149" s="347">
        <f>SUM(H1137:H1148)</f>
        <v>9311112.8800000008</v>
      </c>
      <c r="I1149" s="312"/>
      <c r="U1149" s="155" t="str">
        <f t="shared" si="157"/>
        <v>แสดง</v>
      </c>
    </row>
    <row r="1150" spans="1:21" hidden="1">
      <c r="A1150" s="308"/>
      <c r="B1150" s="309"/>
      <c r="C1150" s="212"/>
      <c r="D1150" s="213"/>
      <c r="E1150" s="325" t="s">
        <v>769</v>
      </c>
      <c r="F1150" s="264"/>
      <c r="G1150" s="346"/>
      <c r="H1150" s="264"/>
      <c r="I1150" s="264"/>
      <c r="U1150" s="155" t="str">
        <f>IF(F1154&lt;&gt;0,"แสดง",IF(H1154&lt;&gt;0,"แสดง","  "))</f>
        <v xml:space="preserve">  </v>
      </c>
    </row>
    <row r="1151" spans="1:21" hidden="1">
      <c r="A1151" s="352" t="s">
        <v>772</v>
      </c>
      <c r="B1151" s="355" t="s">
        <v>773</v>
      </c>
      <c r="C1151" s="212">
        <f>SUMIF('ตัดระหว่างกัน 2565'!D:D,$B1151,'ตัดระหว่างกัน 2565'!K:K)-SUMIF('ตัดระหว่างกัน 2565'!D:D,หมายเหตุ!$B1151,'ตัดระหว่างกัน 2565'!L:L)</f>
        <v>0</v>
      </c>
      <c r="D1151" s="213">
        <f>SUMIF('ตัดระหว่างกัน 2564'!D:D,หมายเหตุ!$B1151,'ตัดระหว่างกัน 2564'!K:K)-SUMIF('ตัดระหว่างกัน 2564'!D:D,$B1151,'ตัดระหว่างกัน 2564'!L:L)</f>
        <v>0</v>
      </c>
      <c r="E1151" s="155" t="s">
        <v>772</v>
      </c>
      <c r="F1151" s="346">
        <f>SUM(C1151)</f>
        <v>0</v>
      </c>
      <c r="G1151" s="346"/>
      <c r="H1151" s="346">
        <f>SUM(D1151)</f>
        <v>0</v>
      </c>
      <c r="I1151" s="264"/>
      <c r="U1151" s="155" t="str">
        <f t="shared" si="157"/>
        <v xml:space="preserve">  </v>
      </c>
    </row>
    <row r="1152" spans="1:21" hidden="1">
      <c r="A1152" s="303" t="s">
        <v>774</v>
      </c>
      <c r="B1152" s="304" t="s">
        <v>775</v>
      </c>
      <c r="C1152" s="212">
        <f>SUMIF('ตัดระหว่างกัน 2565'!D:D,$B1152,'ตัดระหว่างกัน 2565'!K:K)-SUMIF('ตัดระหว่างกัน 2565'!D:D,หมายเหตุ!$B1152,'ตัดระหว่างกัน 2565'!L:L)</f>
        <v>0</v>
      </c>
      <c r="D1152" s="213">
        <f>SUMIF('ตัดระหว่างกัน 2564'!D:D,หมายเหตุ!$B1152,'ตัดระหว่างกัน 2564'!K:K)-SUMIF('ตัดระหว่างกัน 2564'!D:D,$B1152,'ตัดระหว่างกัน 2564'!L:L)</f>
        <v>0</v>
      </c>
      <c r="E1152" s="180" t="s">
        <v>774</v>
      </c>
      <c r="F1152" s="346">
        <f t="shared" ref="F1152:F1153" si="164">SUM(C1152)</f>
        <v>0</v>
      </c>
      <c r="G1152" s="346"/>
      <c r="H1152" s="346">
        <f>SUM(D1152)</f>
        <v>0</v>
      </c>
      <c r="I1152" s="264"/>
      <c r="U1152" s="155" t="str">
        <f t="shared" si="157"/>
        <v xml:space="preserve">  </v>
      </c>
    </row>
    <row r="1153" spans="1:21" hidden="1">
      <c r="A1153" s="352" t="s">
        <v>780</v>
      </c>
      <c r="B1153" s="355" t="s">
        <v>781</v>
      </c>
      <c r="C1153" s="212">
        <f>SUMIF('ตัดระหว่างกัน 2565'!D:D,$B1153,'ตัดระหว่างกัน 2565'!K:K)-SUMIF('ตัดระหว่างกัน 2565'!D:D,หมายเหตุ!$B1153,'ตัดระหว่างกัน 2565'!L:L)</f>
        <v>0</v>
      </c>
      <c r="D1153" s="213">
        <f>SUMIF('ตัดระหว่างกัน 2564'!D:D,หมายเหตุ!$B1153,'ตัดระหว่างกัน 2564'!K:K)-SUMIF('ตัดระหว่างกัน 2564'!D:D,$B1153,'ตัดระหว่างกัน 2564'!L:L)</f>
        <v>0</v>
      </c>
      <c r="E1153" s="155" t="s">
        <v>780</v>
      </c>
      <c r="F1153" s="310">
        <f t="shared" si="164"/>
        <v>0</v>
      </c>
      <c r="G1153" s="346"/>
      <c r="H1153" s="310">
        <f>SUM(D1153)</f>
        <v>0</v>
      </c>
      <c r="I1153" s="264"/>
      <c r="U1153" s="155" t="str">
        <f t="shared" si="157"/>
        <v xml:space="preserve">  </v>
      </c>
    </row>
    <row r="1154" spans="1:21" hidden="1">
      <c r="A1154" s="300"/>
      <c r="B1154" s="352"/>
      <c r="C1154" s="357"/>
      <c r="D1154" s="352"/>
      <c r="E1154" s="325" t="s">
        <v>782</v>
      </c>
      <c r="F1154" s="362">
        <f>SUM(F1151:F1153)</f>
        <v>0</v>
      </c>
      <c r="G1154" s="346"/>
      <c r="H1154" s="362">
        <f>SUM(H1151:H1153)</f>
        <v>0</v>
      </c>
      <c r="I1154" s="312"/>
      <c r="U1154" s="155" t="str">
        <f t="shared" si="157"/>
        <v xml:space="preserve">  </v>
      </c>
    </row>
    <row r="1155" spans="1:21" ht="20.25" thickBot="1">
      <c r="A1155" s="300"/>
      <c r="B1155" s="352"/>
      <c r="C1155" s="357"/>
      <c r="D1155" s="352"/>
      <c r="E1155" s="325" t="s">
        <v>1187</v>
      </c>
      <c r="F1155" s="311">
        <f>F1149+F1154</f>
        <v>9528890.1799999997</v>
      </c>
      <c r="G1155" s="346"/>
      <c r="H1155" s="311">
        <f>H1149+H1154</f>
        <v>9311112.8800000008</v>
      </c>
      <c r="I1155" s="312"/>
      <c r="U1155" s="155" t="str">
        <f t="shared" si="157"/>
        <v>แสดง</v>
      </c>
    </row>
    <row r="1156" spans="1:21" ht="20.25" thickTop="1">
      <c r="A1156" s="300"/>
      <c r="B1156" s="352"/>
      <c r="C1156" s="357"/>
      <c r="D1156" s="352"/>
      <c r="E1156" s="320"/>
      <c r="F1156" s="320"/>
      <c r="G1156" s="346"/>
      <c r="H1156" s="320"/>
      <c r="I1156" s="320"/>
      <c r="U1156" s="155" t="str">
        <f t="shared" ref="U1156:U1157" si="165">IF($F$1155&lt;&gt;0,"แสดง",IF($H$1155&lt;&gt;0,"แสดง","  "))</f>
        <v>แสดง</v>
      </c>
    </row>
    <row r="1157" spans="1:21">
      <c r="U1157" s="155" t="str">
        <f t="shared" si="165"/>
        <v>แสดง</v>
      </c>
    </row>
    <row r="1158" spans="1:21">
      <c r="A1158" s="296"/>
      <c r="B1158" s="297"/>
      <c r="C1158" s="298"/>
      <c r="D1158" s="297"/>
      <c r="E1158" s="299" t="s">
        <v>1151</v>
      </c>
      <c r="F1158" s="293"/>
      <c r="G1158" s="293"/>
      <c r="H1158" s="293"/>
      <c r="I1158" s="294"/>
      <c r="U1158" s="155" t="str">
        <f>IF($F$1243&lt;&gt;0,"แสดง",IF($H$1243&lt;&gt;0,"แสดง","  "))</f>
        <v>แสดง</v>
      </c>
    </row>
    <row r="1159" spans="1:21">
      <c r="A1159" s="300"/>
      <c r="B1159" s="297"/>
      <c r="C1159" s="298"/>
      <c r="D1159" s="297"/>
      <c r="E1159" s="301"/>
      <c r="H1159" s="178" t="s">
        <v>973</v>
      </c>
      <c r="I1159" s="294"/>
      <c r="U1159" s="155" t="str">
        <f t="shared" ref="U1159:U1160" si="166">IF($F$1243&lt;&gt;0,"แสดง",IF($H$1243&lt;&gt;0,"แสดง","  "))</f>
        <v>แสดง</v>
      </c>
    </row>
    <row r="1160" spans="1:21">
      <c r="A1160" s="300"/>
      <c r="B1160" s="297"/>
      <c r="C1160" s="298"/>
      <c r="D1160" s="297"/>
      <c r="E1160" s="301"/>
      <c r="F1160" s="302">
        <v>2565</v>
      </c>
      <c r="G1160" s="302"/>
      <c r="H1160" s="302">
        <v>2564</v>
      </c>
      <c r="I1160" s="302"/>
      <c r="U1160" s="155" t="str">
        <f t="shared" si="166"/>
        <v>แสดง</v>
      </c>
    </row>
    <row r="1161" spans="1:21" hidden="1">
      <c r="A1161" s="303" t="s">
        <v>785</v>
      </c>
      <c r="B1161" s="304" t="s">
        <v>784</v>
      </c>
      <c r="C1161" s="212">
        <f>SUMIF('ตัดระหว่างกัน 2565'!D:D,$B1161,'ตัดระหว่างกัน 2565'!K:K)-SUMIF('ตัดระหว่างกัน 2565'!D:D,หมายเหตุ!$B1161,'ตัดระหว่างกัน 2565'!L:L)</f>
        <v>0</v>
      </c>
      <c r="D1161" s="213">
        <f>SUMIF('ตัดระหว่างกัน 2564'!D:D,หมายเหตุ!$B1161,'ตัดระหว่างกัน 2564'!K:K)-SUMIF('ตัดระหว่างกัน 2564'!D:D,$B1161,'ตัดระหว่างกัน 2564'!L:L)</f>
        <v>0</v>
      </c>
      <c r="E1161" s="180" t="s">
        <v>783</v>
      </c>
      <c r="F1161" s="194">
        <f>SUM(C1161:C1190)</f>
        <v>0</v>
      </c>
      <c r="G1161" s="194"/>
      <c r="H1161" s="194">
        <f>SUM(D1161:D1190)</f>
        <v>0</v>
      </c>
      <c r="I1161" s="307"/>
      <c r="U1161" s="155" t="str">
        <f t="shared" si="157"/>
        <v xml:space="preserve">  </v>
      </c>
    </row>
    <row r="1162" spans="1:21" hidden="1">
      <c r="A1162" s="303" t="s">
        <v>787</v>
      </c>
      <c r="B1162" s="304" t="s">
        <v>786</v>
      </c>
      <c r="C1162" s="212">
        <f>SUMIF('ตัดระหว่างกัน 2565'!D:D,$B1162,'ตัดระหว่างกัน 2565'!K:K)-SUMIF('ตัดระหว่างกัน 2565'!D:D,หมายเหตุ!$B1162,'ตัดระหว่างกัน 2565'!L:L)</f>
        <v>0</v>
      </c>
      <c r="D1162" s="213">
        <f>SUMIF('ตัดระหว่างกัน 2564'!D:D,หมายเหตุ!$B1162,'ตัดระหว่างกัน 2564'!K:K)-SUMIF('ตัดระหว่างกัน 2564'!D:D,$B1162,'ตัดระหว่างกัน 2564'!L:L)</f>
        <v>0</v>
      </c>
      <c r="E1162" s="305"/>
      <c r="F1162" s="305"/>
      <c r="G1162" s="305"/>
      <c r="H1162" s="305"/>
      <c r="I1162" s="307"/>
      <c r="U1162" s="155" t="str">
        <f t="shared" si="157"/>
        <v xml:space="preserve">  </v>
      </c>
    </row>
    <row r="1163" spans="1:21" hidden="1">
      <c r="A1163" s="303" t="s">
        <v>789</v>
      </c>
      <c r="B1163" s="304" t="s">
        <v>788</v>
      </c>
      <c r="C1163" s="212">
        <f>SUMIF('ตัดระหว่างกัน 2565'!D:D,$B1163,'ตัดระหว่างกัน 2565'!K:K)-SUMIF('ตัดระหว่างกัน 2565'!D:D,หมายเหตุ!$B1163,'ตัดระหว่างกัน 2565'!L:L)</f>
        <v>0</v>
      </c>
      <c r="D1163" s="213">
        <f>SUMIF('ตัดระหว่างกัน 2564'!D:D,หมายเหตุ!$B1163,'ตัดระหว่างกัน 2564'!K:K)-SUMIF('ตัดระหว่างกัน 2564'!D:D,$B1163,'ตัดระหว่างกัน 2564'!L:L)</f>
        <v>0</v>
      </c>
      <c r="E1163" s="305"/>
      <c r="F1163" s="305"/>
      <c r="G1163" s="305"/>
      <c r="H1163" s="305"/>
      <c r="I1163" s="307"/>
      <c r="U1163" s="155" t="str">
        <f t="shared" si="157"/>
        <v xml:space="preserve">  </v>
      </c>
    </row>
    <row r="1164" spans="1:21" hidden="1">
      <c r="A1164" s="303" t="s">
        <v>791</v>
      </c>
      <c r="B1164" s="304" t="s">
        <v>790</v>
      </c>
      <c r="C1164" s="212">
        <f>SUMIF('ตัดระหว่างกัน 2565'!D:D,$B1164,'ตัดระหว่างกัน 2565'!K:K)-SUMIF('ตัดระหว่างกัน 2565'!D:D,หมายเหตุ!$B1164,'ตัดระหว่างกัน 2565'!L:L)</f>
        <v>0</v>
      </c>
      <c r="D1164" s="213">
        <f>SUMIF('ตัดระหว่างกัน 2564'!D:D,หมายเหตุ!$B1164,'ตัดระหว่างกัน 2564'!K:K)-SUMIF('ตัดระหว่างกัน 2564'!D:D,$B1164,'ตัดระหว่างกัน 2564'!L:L)</f>
        <v>0</v>
      </c>
      <c r="E1164" s="305"/>
      <c r="F1164" s="305"/>
      <c r="G1164" s="305"/>
      <c r="H1164" s="305"/>
      <c r="I1164" s="307"/>
      <c r="U1164" s="155" t="str">
        <f t="shared" si="157"/>
        <v xml:space="preserve">  </v>
      </c>
    </row>
    <row r="1165" spans="1:21" hidden="1">
      <c r="A1165" s="303" t="s">
        <v>793</v>
      </c>
      <c r="B1165" s="304" t="s">
        <v>792</v>
      </c>
      <c r="C1165" s="212">
        <f>SUMIF('ตัดระหว่างกัน 2565'!D:D,$B1165,'ตัดระหว่างกัน 2565'!K:K)-SUMIF('ตัดระหว่างกัน 2565'!D:D,หมายเหตุ!$B1165,'ตัดระหว่างกัน 2565'!L:L)</f>
        <v>0</v>
      </c>
      <c r="D1165" s="213">
        <f>SUMIF('ตัดระหว่างกัน 2564'!D:D,หมายเหตุ!$B1165,'ตัดระหว่างกัน 2564'!K:K)-SUMIF('ตัดระหว่างกัน 2564'!D:D,$B1165,'ตัดระหว่างกัน 2564'!L:L)</f>
        <v>0</v>
      </c>
      <c r="E1165" s="305"/>
      <c r="F1165" s="305"/>
      <c r="G1165" s="305"/>
      <c r="H1165" s="305"/>
      <c r="I1165" s="307"/>
      <c r="U1165" s="155" t="str">
        <f t="shared" si="157"/>
        <v xml:space="preserve">  </v>
      </c>
    </row>
    <row r="1166" spans="1:21" hidden="1">
      <c r="A1166" s="303" t="s">
        <v>795</v>
      </c>
      <c r="B1166" s="304" t="s">
        <v>794</v>
      </c>
      <c r="C1166" s="212">
        <f>SUMIF('ตัดระหว่างกัน 2565'!D:D,$B1166,'ตัดระหว่างกัน 2565'!K:K)-SUMIF('ตัดระหว่างกัน 2565'!D:D,หมายเหตุ!$B1166,'ตัดระหว่างกัน 2565'!L:L)</f>
        <v>0</v>
      </c>
      <c r="D1166" s="213">
        <f>SUMIF('ตัดระหว่างกัน 2564'!D:D,หมายเหตุ!$B1166,'ตัดระหว่างกัน 2564'!K:K)-SUMIF('ตัดระหว่างกัน 2564'!D:D,$B1166,'ตัดระหว่างกัน 2564'!L:L)</f>
        <v>0</v>
      </c>
      <c r="E1166" s="305"/>
      <c r="F1166" s="305"/>
      <c r="G1166" s="305"/>
      <c r="H1166" s="305"/>
      <c r="I1166" s="307"/>
      <c r="U1166" s="155" t="str">
        <f t="shared" si="157"/>
        <v xml:space="preserve">  </v>
      </c>
    </row>
    <row r="1167" spans="1:21" hidden="1">
      <c r="A1167" s="303" t="s">
        <v>797</v>
      </c>
      <c r="B1167" s="304" t="s">
        <v>796</v>
      </c>
      <c r="C1167" s="212">
        <f>SUMIF('ตัดระหว่างกัน 2565'!D:D,$B1167,'ตัดระหว่างกัน 2565'!K:K)-SUMIF('ตัดระหว่างกัน 2565'!D:D,หมายเหตุ!$B1167,'ตัดระหว่างกัน 2565'!L:L)</f>
        <v>0</v>
      </c>
      <c r="D1167" s="213">
        <f>SUMIF('ตัดระหว่างกัน 2564'!D:D,หมายเหตุ!$B1167,'ตัดระหว่างกัน 2564'!K:K)-SUMIF('ตัดระหว่างกัน 2564'!D:D,$B1167,'ตัดระหว่างกัน 2564'!L:L)</f>
        <v>0</v>
      </c>
      <c r="E1167" s="305"/>
      <c r="F1167" s="305"/>
      <c r="G1167" s="305"/>
      <c r="H1167" s="305"/>
      <c r="I1167" s="307"/>
      <c r="U1167" s="155" t="str">
        <f t="shared" si="157"/>
        <v xml:space="preserve">  </v>
      </c>
    </row>
    <row r="1168" spans="1:21" hidden="1">
      <c r="A1168" s="303" t="s">
        <v>799</v>
      </c>
      <c r="B1168" s="304" t="s">
        <v>798</v>
      </c>
      <c r="C1168" s="212">
        <f>SUMIF('ตัดระหว่างกัน 2565'!D:D,$B1168,'ตัดระหว่างกัน 2565'!K:K)-SUMIF('ตัดระหว่างกัน 2565'!D:D,หมายเหตุ!$B1168,'ตัดระหว่างกัน 2565'!L:L)</f>
        <v>0</v>
      </c>
      <c r="D1168" s="213">
        <f>SUMIF('ตัดระหว่างกัน 2564'!D:D,หมายเหตุ!$B1168,'ตัดระหว่างกัน 2564'!K:K)-SUMIF('ตัดระหว่างกัน 2564'!D:D,$B1168,'ตัดระหว่างกัน 2564'!L:L)</f>
        <v>0</v>
      </c>
      <c r="E1168" s="305"/>
      <c r="F1168" s="305"/>
      <c r="G1168" s="305"/>
      <c r="H1168" s="305"/>
      <c r="I1168" s="307"/>
      <c r="U1168" s="155" t="str">
        <f t="shared" si="157"/>
        <v xml:space="preserve">  </v>
      </c>
    </row>
    <row r="1169" spans="1:21" hidden="1">
      <c r="A1169" s="303" t="s">
        <v>801</v>
      </c>
      <c r="B1169" s="304" t="s">
        <v>800</v>
      </c>
      <c r="C1169" s="212">
        <f>SUMIF('ตัดระหว่างกัน 2565'!D:D,$B1169,'ตัดระหว่างกัน 2565'!K:K)-SUMIF('ตัดระหว่างกัน 2565'!D:D,หมายเหตุ!$B1169,'ตัดระหว่างกัน 2565'!L:L)</f>
        <v>0</v>
      </c>
      <c r="D1169" s="213">
        <f>SUMIF('ตัดระหว่างกัน 2564'!D:D,หมายเหตุ!$B1169,'ตัดระหว่างกัน 2564'!K:K)-SUMIF('ตัดระหว่างกัน 2564'!D:D,$B1169,'ตัดระหว่างกัน 2564'!L:L)</f>
        <v>0</v>
      </c>
      <c r="E1169" s="305"/>
      <c r="F1169" s="305"/>
      <c r="G1169" s="305"/>
      <c r="H1169" s="305"/>
      <c r="I1169" s="307"/>
      <c r="U1169" s="155" t="str">
        <f t="shared" si="157"/>
        <v xml:space="preserve">  </v>
      </c>
    </row>
    <row r="1170" spans="1:21" hidden="1">
      <c r="A1170" s="303" t="s">
        <v>803</v>
      </c>
      <c r="B1170" s="304" t="s">
        <v>802</v>
      </c>
      <c r="C1170" s="212">
        <f>SUMIF('ตัดระหว่างกัน 2565'!D:D,$B1170,'ตัดระหว่างกัน 2565'!K:K)-SUMIF('ตัดระหว่างกัน 2565'!D:D,หมายเหตุ!$B1170,'ตัดระหว่างกัน 2565'!L:L)</f>
        <v>0</v>
      </c>
      <c r="D1170" s="213">
        <f>SUMIF('ตัดระหว่างกัน 2564'!D:D,หมายเหตุ!$B1170,'ตัดระหว่างกัน 2564'!K:K)-SUMIF('ตัดระหว่างกัน 2564'!D:D,$B1170,'ตัดระหว่างกัน 2564'!L:L)</f>
        <v>0</v>
      </c>
      <c r="E1170" s="305"/>
      <c r="F1170" s="305"/>
      <c r="G1170" s="305"/>
      <c r="H1170" s="305"/>
      <c r="I1170" s="307"/>
      <c r="U1170" s="155" t="str">
        <f t="shared" si="157"/>
        <v xml:space="preserve">  </v>
      </c>
    </row>
    <row r="1171" spans="1:21" hidden="1">
      <c r="A1171" s="303" t="s">
        <v>805</v>
      </c>
      <c r="B1171" s="304" t="s">
        <v>804</v>
      </c>
      <c r="C1171" s="212">
        <f>SUMIF('ตัดระหว่างกัน 2565'!D:D,$B1171,'ตัดระหว่างกัน 2565'!K:K)-SUMIF('ตัดระหว่างกัน 2565'!D:D,หมายเหตุ!$B1171,'ตัดระหว่างกัน 2565'!L:L)</f>
        <v>0</v>
      </c>
      <c r="D1171" s="213">
        <f>SUMIF('ตัดระหว่างกัน 2564'!D:D,หมายเหตุ!$B1171,'ตัดระหว่างกัน 2564'!K:K)-SUMIF('ตัดระหว่างกัน 2564'!D:D,$B1171,'ตัดระหว่างกัน 2564'!L:L)</f>
        <v>0</v>
      </c>
      <c r="E1171" s="305"/>
      <c r="F1171" s="305"/>
      <c r="G1171" s="305"/>
      <c r="H1171" s="305"/>
      <c r="I1171" s="307"/>
      <c r="U1171" s="155" t="str">
        <f t="shared" si="157"/>
        <v xml:space="preserve">  </v>
      </c>
    </row>
    <row r="1172" spans="1:21" hidden="1">
      <c r="A1172" s="303" t="s">
        <v>807</v>
      </c>
      <c r="B1172" s="304" t="s">
        <v>806</v>
      </c>
      <c r="C1172" s="212">
        <f>SUMIF('ตัดระหว่างกัน 2565'!D:D,$B1172,'ตัดระหว่างกัน 2565'!K:K)-SUMIF('ตัดระหว่างกัน 2565'!D:D,หมายเหตุ!$B1172,'ตัดระหว่างกัน 2565'!L:L)</f>
        <v>0</v>
      </c>
      <c r="D1172" s="213">
        <f>SUMIF('ตัดระหว่างกัน 2564'!D:D,หมายเหตุ!$B1172,'ตัดระหว่างกัน 2564'!K:K)-SUMIF('ตัดระหว่างกัน 2564'!D:D,$B1172,'ตัดระหว่างกัน 2564'!L:L)</f>
        <v>0</v>
      </c>
      <c r="E1172" s="305"/>
      <c r="F1172" s="305"/>
      <c r="G1172" s="305"/>
      <c r="H1172" s="305"/>
      <c r="I1172" s="307"/>
      <c r="U1172" s="155" t="str">
        <f t="shared" si="157"/>
        <v xml:space="preserve">  </v>
      </c>
    </row>
    <row r="1173" spans="1:21" hidden="1">
      <c r="A1173" s="303" t="s">
        <v>809</v>
      </c>
      <c r="B1173" s="304" t="s">
        <v>808</v>
      </c>
      <c r="C1173" s="212">
        <f>SUMIF('ตัดระหว่างกัน 2565'!D:D,$B1173,'ตัดระหว่างกัน 2565'!K:K)-SUMIF('ตัดระหว่างกัน 2565'!D:D,หมายเหตุ!$B1173,'ตัดระหว่างกัน 2565'!L:L)</f>
        <v>0</v>
      </c>
      <c r="D1173" s="213">
        <f>SUMIF('ตัดระหว่างกัน 2564'!D:D,หมายเหตุ!$B1173,'ตัดระหว่างกัน 2564'!K:K)-SUMIF('ตัดระหว่างกัน 2564'!D:D,$B1173,'ตัดระหว่างกัน 2564'!L:L)</f>
        <v>0</v>
      </c>
      <c r="E1173" s="305"/>
      <c r="F1173" s="305"/>
      <c r="G1173" s="305"/>
      <c r="H1173" s="305"/>
      <c r="I1173" s="307"/>
      <c r="U1173" s="155" t="str">
        <f t="shared" si="157"/>
        <v xml:space="preserve">  </v>
      </c>
    </row>
    <row r="1174" spans="1:21" hidden="1">
      <c r="A1174" s="303" t="s">
        <v>811</v>
      </c>
      <c r="B1174" s="304" t="s">
        <v>810</v>
      </c>
      <c r="C1174" s="212">
        <f>SUMIF('ตัดระหว่างกัน 2565'!D:D,$B1174,'ตัดระหว่างกัน 2565'!K:K)-SUMIF('ตัดระหว่างกัน 2565'!D:D,หมายเหตุ!$B1174,'ตัดระหว่างกัน 2565'!L:L)</f>
        <v>0</v>
      </c>
      <c r="D1174" s="213">
        <f>SUMIF('ตัดระหว่างกัน 2564'!D:D,หมายเหตุ!$B1174,'ตัดระหว่างกัน 2564'!K:K)-SUMIF('ตัดระหว่างกัน 2564'!D:D,$B1174,'ตัดระหว่างกัน 2564'!L:L)</f>
        <v>0</v>
      </c>
      <c r="E1174" s="305"/>
      <c r="F1174" s="305"/>
      <c r="G1174" s="305"/>
      <c r="H1174" s="305"/>
      <c r="I1174" s="307"/>
      <c r="U1174" s="155" t="str">
        <f t="shared" si="157"/>
        <v xml:space="preserve">  </v>
      </c>
    </row>
    <row r="1175" spans="1:21" hidden="1">
      <c r="A1175" s="303" t="s">
        <v>813</v>
      </c>
      <c r="B1175" s="304" t="s">
        <v>812</v>
      </c>
      <c r="C1175" s="212">
        <f>SUMIF('ตัดระหว่างกัน 2565'!D:D,$B1175,'ตัดระหว่างกัน 2565'!K:K)-SUMIF('ตัดระหว่างกัน 2565'!D:D,หมายเหตุ!$B1175,'ตัดระหว่างกัน 2565'!L:L)</f>
        <v>0</v>
      </c>
      <c r="D1175" s="213">
        <f>SUMIF('ตัดระหว่างกัน 2564'!D:D,หมายเหตุ!$B1175,'ตัดระหว่างกัน 2564'!K:K)-SUMIF('ตัดระหว่างกัน 2564'!D:D,$B1175,'ตัดระหว่างกัน 2564'!L:L)</f>
        <v>0</v>
      </c>
      <c r="E1175" s="305"/>
      <c r="F1175" s="305"/>
      <c r="G1175" s="305"/>
      <c r="H1175" s="305"/>
      <c r="I1175" s="307"/>
      <c r="U1175" s="155" t="str">
        <f t="shared" si="157"/>
        <v xml:space="preserve">  </v>
      </c>
    </row>
    <row r="1176" spans="1:21" hidden="1">
      <c r="A1176" s="303" t="s">
        <v>815</v>
      </c>
      <c r="B1176" s="304" t="s">
        <v>814</v>
      </c>
      <c r="C1176" s="212">
        <f>SUMIF('ตัดระหว่างกัน 2565'!D:D,$B1176,'ตัดระหว่างกัน 2565'!K:K)-SUMIF('ตัดระหว่างกัน 2565'!D:D,หมายเหตุ!$B1176,'ตัดระหว่างกัน 2565'!L:L)</f>
        <v>0</v>
      </c>
      <c r="D1176" s="213">
        <f>SUMIF('ตัดระหว่างกัน 2564'!D:D,หมายเหตุ!$B1176,'ตัดระหว่างกัน 2564'!K:K)-SUMIF('ตัดระหว่างกัน 2564'!D:D,$B1176,'ตัดระหว่างกัน 2564'!L:L)</f>
        <v>0</v>
      </c>
      <c r="E1176" s="305"/>
      <c r="F1176" s="305"/>
      <c r="G1176" s="305"/>
      <c r="H1176" s="305"/>
      <c r="I1176" s="307"/>
      <c r="U1176" s="155" t="str">
        <f t="shared" si="157"/>
        <v xml:space="preserve">  </v>
      </c>
    </row>
    <row r="1177" spans="1:21" hidden="1">
      <c r="A1177" s="303" t="s">
        <v>817</v>
      </c>
      <c r="B1177" s="304" t="s">
        <v>816</v>
      </c>
      <c r="C1177" s="212">
        <f>SUMIF('ตัดระหว่างกัน 2565'!D:D,$B1177,'ตัดระหว่างกัน 2565'!K:K)-SUMIF('ตัดระหว่างกัน 2565'!D:D,หมายเหตุ!$B1177,'ตัดระหว่างกัน 2565'!L:L)</f>
        <v>0</v>
      </c>
      <c r="D1177" s="213">
        <f>SUMIF('ตัดระหว่างกัน 2564'!D:D,หมายเหตุ!$B1177,'ตัดระหว่างกัน 2564'!K:K)-SUMIF('ตัดระหว่างกัน 2564'!D:D,$B1177,'ตัดระหว่างกัน 2564'!L:L)</f>
        <v>0</v>
      </c>
      <c r="E1177" s="305"/>
      <c r="F1177" s="305"/>
      <c r="G1177" s="305"/>
      <c r="H1177" s="305"/>
      <c r="I1177" s="307"/>
      <c r="U1177" s="155" t="str">
        <f t="shared" si="157"/>
        <v xml:space="preserve">  </v>
      </c>
    </row>
    <row r="1178" spans="1:21" hidden="1">
      <c r="A1178" s="303" t="s">
        <v>819</v>
      </c>
      <c r="B1178" s="304" t="s">
        <v>818</v>
      </c>
      <c r="C1178" s="212">
        <f>SUMIF('ตัดระหว่างกัน 2565'!D:D,$B1178,'ตัดระหว่างกัน 2565'!K:K)-SUMIF('ตัดระหว่างกัน 2565'!D:D,หมายเหตุ!$B1178,'ตัดระหว่างกัน 2565'!L:L)</f>
        <v>0</v>
      </c>
      <c r="D1178" s="213">
        <f>SUMIF('ตัดระหว่างกัน 2564'!D:D,หมายเหตุ!$B1178,'ตัดระหว่างกัน 2564'!K:K)-SUMIF('ตัดระหว่างกัน 2564'!D:D,$B1178,'ตัดระหว่างกัน 2564'!L:L)</f>
        <v>0</v>
      </c>
      <c r="E1178" s="305"/>
      <c r="F1178" s="305"/>
      <c r="G1178" s="305"/>
      <c r="H1178" s="305"/>
      <c r="I1178" s="307"/>
      <c r="U1178" s="155" t="str">
        <f t="shared" si="157"/>
        <v xml:space="preserve">  </v>
      </c>
    </row>
    <row r="1179" spans="1:21" hidden="1">
      <c r="A1179" s="303" t="s">
        <v>821</v>
      </c>
      <c r="B1179" s="304" t="s">
        <v>820</v>
      </c>
      <c r="C1179" s="212">
        <f>SUMIF('ตัดระหว่างกัน 2565'!D:D,$B1179,'ตัดระหว่างกัน 2565'!K:K)-SUMIF('ตัดระหว่างกัน 2565'!D:D,หมายเหตุ!$B1179,'ตัดระหว่างกัน 2565'!L:L)</f>
        <v>0</v>
      </c>
      <c r="D1179" s="213">
        <f>SUMIF('ตัดระหว่างกัน 2564'!D:D,หมายเหตุ!$B1179,'ตัดระหว่างกัน 2564'!K:K)-SUMIF('ตัดระหว่างกัน 2564'!D:D,$B1179,'ตัดระหว่างกัน 2564'!L:L)</f>
        <v>0</v>
      </c>
      <c r="E1179" s="305"/>
      <c r="F1179" s="305"/>
      <c r="G1179" s="305"/>
      <c r="H1179" s="305"/>
      <c r="I1179" s="307"/>
      <c r="U1179" s="155" t="str">
        <f t="shared" si="157"/>
        <v xml:space="preserve">  </v>
      </c>
    </row>
    <row r="1180" spans="1:21" hidden="1">
      <c r="A1180" s="303" t="s">
        <v>823</v>
      </c>
      <c r="B1180" s="304" t="s">
        <v>822</v>
      </c>
      <c r="C1180" s="212">
        <f>SUMIF('ตัดระหว่างกัน 2565'!D:D,$B1180,'ตัดระหว่างกัน 2565'!K:K)-SUMIF('ตัดระหว่างกัน 2565'!D:D,หมายเหตุ!$B1180,'ตัดระหว่างกัน 2565'!L:L)</f>
        <v>0</v>
      </c>
      <c r="D1180" s="213">
        <f>SUMIF('ตัดระหว่างกัน 2564'!D:D,หมายเหตุ!$B1180,'ตัดระหว่างกัน 2564'!K:K)-SUMIF('ตัดระหว่างกัน 2564'!D:D,$B1180,'ตัดระหว่างกัน 2564'!L:L)</f>
        <v>0</v>
      </c>
      <c r="E1180" s="305"/>
      <c r="F1180" s="305"/>
      <c r="G1180" s="305"/>
      <c r="H1180" s="305"/>
      <c r="I1180" s="307"/>
      <c r="U1180" s="155" t="str">
        <f t="shared" si="157"/>
        <v xml:space="preserve">  </v>
      </c>
    </row>
    <row r="1181" spans="1:21" hidden="1">
      <c r="A1181" s="303" t="s">
        <v>825</v>
      </c>
      <c r="B1181" s="304" t="s">
        <v>824</v>
      </c>
      <c r="C1181" s="212">
        <f>SUMIF('ตัดระหว่างกัน 2565'!D:D,$B1181,'ตัดระหว่างกัน 2565'!K:K)-SUMIF('ตัดระหว่างกัน 2565'!D:D,หมายเหตุ!$B1181,'ตัดระหว่างกัน 2565'!L:L)</f>
        <v>0</v>
      </c>
      <c r="D1181" s="213">
        <f>SUMIF('ตัดระหว่างกัน 2564'!D:D,หมายเหตุ!$B1181,'ตัดระหว่างกัน 2564'!K:K)-SUMIF('ตัดระหว่างกัน 2564'!D:D,$B1181,'ตัดระหว่างกัน 2564'!L:L)</f>
        <v>0</v>
      </c>
      <c r="E1181" s="305"/>
      <c r="F1181" s="305"/>
      <c r="G1181" s="305"/>
      <c r="H1181" s="305"/>
      <c r="I1181" s="307"/>
      <c r="U1181" s="155" t="str">
        <f t="shared" si="157"/>
        <v xml:space="preserve">  </v>
      </c>
    </row>
    <row r="1182" spans="1:21" hidden="1">
      <c r="A1182" s="303" t="s">
        <v>827</v>
      </c>
      <c r="B1182" s="304" t="s">
        <v>826</v>
      </c>
      <c r="C1182" s="212">
        <f>SUMIF('ตัดระหว่างกัน 2565'!D:D,$B1182,'ตัดระหว่างกัน 2565'!K:K)-SUMIF('ตัดระหว่างกัน 2565'!D:D,หมายเหตุ!$B1182,'ตัดระหว่างกัน 2565'!L:L)</f>
        <v>0</v>
      </c>
      <c r="D1182" s="213">
        <f>SUMIF('ตัดระหว่างกัน 2564'!D:D,หมายเหตุ!$B1182,'ตัดระหว่างกัน 2564'!K:K)-SUMIF('ตัดระหว่างกัน 2564'!D:D,$B1182,'ตัดระหว่างกัน 2564'!L:L)</f>
        <v>0</v>
      </c>
      <c r="E1182" s="305"/>
      <c r="F1182" s="305"/>
      <c r="G1182" s="305"/>
      <c r="H1182" s="305"/>
      <c r="I1182" s="307"/>
      <c r="U1182" s="155" t="str">
        <f t="shared" ref="U1182:U1243" si="167">IF(F1182&lt;&gt;0,"แสดง",IF(H1182&lt;&gt;0,"แสดง","  "))</f>
        <v xml:space="preserve">  </v>
      </c>
    </row>
    <row r="1183" spans="1:21" hidden="1">
      <c r="A1183" s="303" t="s">
        <v>829</v>
      </c>
      <c r="B1183" s="304" t="s">
        <v>828</v>
      </c>
      <c r="C1183" s="212">
        <f>SUMIF('ตัดระหว่างกัน 2565'!D:D,$B1183,'ตัดระหว่างกัน 2565'!K:K)-SUMIF('ตัดระหว่างกัน 2565'!D:D,หมายเหตุ!$B1183,'ตัดระหว่างกัน 2565'!L:L)</f>
        <v>0</v>
      </c>
      <c r="D1183" s="213">
        <f>SUMIF('ตัดระหว่างกัน 2564'!D:D,หมายเหตุ!$B1183,'ตัดระหว่างกัน 2564'!K:K)-SUMIF('ตัดระหว่างกัน 2564'!D:D,$B1183,'ตัดระหว่างกัน 2564'!L:L)</f>
        <v>0</v>
      </c>
      <c r="E1183" s="305"/>
      <c r="F1183" s="305"/>
      <c r="G1183" s="305"/>
      <c r="H1183" s="305"/>
      <c r="I1183" s="307"/>
      <c r="U1183" s="155" t="str">
        <f t="shared" si="167"/>
        <v xml:space="preserve">  </v>
      </c>
    </row>
    <row r="1184" spans="1:21" hidden="1">
      <c r="A1184" s="303" t="s">
        <v>831</v>
      </c>
      <c r="B1184" s="304" t="s">
        <v>830</v>
      </c>
      <c r="C1184" s="212">
        <f>SUMIF('ตัดระหว่างกัน 2565'!D:D,$B1184,'ตัดระหว่างกัน 2565'!K:K)-SUMIF('ตัดระหว่างกัน 2565'!D:D,หมายเหตุ!$B1184,'ตัดระหว่างกัน 2565'!L:L)</f>
        <v>0</v>
      </c>
      <c r="D1184" s="213">
        <f>SUMIF('ตัดระหว่างกัน 2564'!D:D,หมายเหตุ!$B1184,'ตัดระหว่างกัน 2564'!K:K)-SUMIF('ตัดระหว่างกัน 2564'!D:D,$B1184,'ตัดระหว่างกัน 2564'!L:L)</f>
        <v>0</v>
      </c>
      <c r="E1184" s="305"/>
      <c r="F1184" s="305"/>
      <c r="G1184" s="305"/>
      <c r="H1184" s="305"/>
      <c r="I1184" s="307"/>
      <c r="U1184" s="155" t="str">
        <f t="shared" si="167"/>
        <v xml:space="preserve">  </v>
      </c>
    </row>
    <row r="1185" spans="1:21" hidden="1">
      <c r="A1185" s="303" t="s">
        <v>833</v>
      </c>
      <c r="B1185" s="304" t="s">
        <v>832</v>
      </c>
      <c r="C1185" s="212">
        <f>SUMIF('ตัดระหว่างกัน 2565'!D:D,$B1185,'ตัดระหว่างกัน 2565'!K:K)-SUMIF('ตัดระหว่างกัน 2565'!D:D,หมายเหตุ!$B1185,'ตัดระหว่างกัน 2565'!L:L)</f>
        <v>0</v>
      </c>
      <c r="D1185" s="213">
        <f>SUMIF('ตัดระหว่างกัน 2564'!D:D,หมายเหตุ!$B1185,'ตัดระหว่างกัน 2564'!K:K)-SUMIF('ตัดระหว่างกัน 2564'!D:D,$B1185,'ตัดระหว่างกัน 2564'!L:L)</f>
        <v>0</v>
      </c>
      <c r="E1185" s="305"/>
      <c r="F1185" s="305"/>
      <c r="G1185" s="305"/>
      <c r="H1185" s="305"/>
      <c r="I1185" s="307"/>
      <c r="U1185" s="155" t="str">
        <f t="shared" si="167"/>
        <v xml:space="preserve">  </v>
      </c>
    </row>
    <row r="1186" spans="1:21" hidden="1">
      <c r="A1186" s="303" t="s">
        <v>835</v>
      </c>
      <c r="B1186" s="304" t="s">
        <v>834</v>
      </c>
      <c r="C1186" s="212">
        <f>SUMIF('ตัดระหว่างกัน 2565'!D:D,$B1186,'ตัดระหว่างกัน 2565'!K:K)-SUMIF('ตัดระหว่างกัน 2565'!D:D,หมายเหตุ!$B1186,'ตัดระหว่างกัน 2565'!L:L)</f>
        <v>0</v>
      </c>
      <c r="D1186" s="213">
        <f>SUMIF('ตัดระหว่างกัน 2564'!D:D,หมายเหตุ!$B1186,'ตัดระหว่างกัน 2564'!K:K)-SUMIF('ตัดระหว่างกัน 2564'!D:D,$B1186,'ตัดระหว่างกัน 2564'!L:L)</f>
        <v>0</v>
      </c>
      <c r="E1186" s="305"/>
      <c r="F1186" s="305"/>
      <c r="G1186" s="305"/>
      <c r="H1186" s="305"/>
      <c r="I1186" s="307"/>
      <c r="U1186" s="155" t="str">
        <f t="shared" si="167"/>
        <v xml:space="preserve">  </v>
      </c>
    </row>
    <row r="1187" spans="1:21" hidden="1">
      <c r="A1187" s="303" t="s">
        <v>837</v>
      </c>
      <c r="B1187" s="304" t="s">
        <v>836</v>
      </c>
      <c r="C1187" s="212">
        <f>SUMIF('ตัดระหว่างกัน 2565'!D:D,$B1187,'ตัดระหว่างกัน 2565'!K:K)-SUMIF('ตัดระหว่างกัน 2565'!D:D,หมายเหตุ!$B1187,'ตัดระหว่างกัน 2565'!L:L)</f>
        <v>0</v>
      </c>
      <c r="D1187" s="213">
        <f>SUMIF('ตัดระหว่างกัน 2564'!D:D,หมายเหตุ!$B1187,'ตัดระหว่างกัน 2564'!K:K)-SUMIF('ตัดระหว่างกัน 2564'!D:D,$B1187,'ตัดระหว่างกัน 2564'!L:L)</f>
        <v>0</v>
      </c>
      <c r="E1187" s="305"/>
      <c r="F1187" s="305"/>
      <c r="G1187" s="305"/>
      <c r="H1187" s="305"/>
      <c r="I1187" s="307"/>
      <c r="U1187" s="155" t="str">
        <f t="shared" si="167"/>
        <v xml:space="preserve">  </v>
      </c>
    </row>
    <row r="1188" spans="1:21" hidden="1">
      <c r="A1188" s="303" t="s">
        <v>839</v>
      </c>
      <c r="B1188" s="304" t="s">
        <v>838</v>
      </c>
      <c r="C1188" s="212">
        <f>SUMIF('ตัดระหว่างกัน 2565'!D:D,$B1188,'ตัดระหว่างกัน 2565'!K:K)-SUMIF('ตัดระหว่างกัน 2565'!D:D,หมายเหตุ!$B1188,'ตัดระหว่างกัน 2565'!L:L)</f>
        <v>0</v>
      </c>
      <c r="D1188" s="213">
        <f>SUMIF('ตัดระหว่างกัน 2564'!D:D,หมายเหตุ!$B1188,'ตัดระหว่างกัน 2564'!K:K)-SUMIF('ตัดระหว่างกัน 2564'!D:D,$B1188,'ตัดระหว่างกัน 2564'!L:L)</f>
        <v>0</v>
      </c>
      <c r="E1188" s="305"/>
      <c r="F1188" s="305"/>
      <c r="G1188" s="305"/>
      <c r="H1188" s="305"/>
      <c r="I1188" s="307"/>
      <c r="U1188" s="155" t="str">
        <f t="shared" si="167"/>
        <v xml:space="preserve">  </v>
      </c>
    </row>
    <row r="1189" spans="1:21" hidden="1">
      <c r="A1189" s="303" t="s">
        <v>841</v>
      </c>
      <c r="B1189" s="304" t="s">
        <v>840</v>
      </c>
      <c r="C1189" s="212">
        <f>SUMIF('ตัดระหว่างกัน 2565'!D:D,$B1189,'ตัดระหว่างกัน 2565'!K:K)-SUMIF('ตัดระหว่างกัน 2565'!D:D,หมายเหตุ!$B1189,'ตัดระหว่างกัน 2565'!L:L)</f>
        <v>0</v>
      </c>
      <c r="D1189" s="213">
        <f>SUMIF('ตัดระหว่างกัน 2564'!D:D,หมายเหตุ!$B1189,'ตัดระหว่างกัน 2564'!K:K)-SUMIF('ตัดระหว่างกัน 2564'!D:D,$B1189,'ตัดระหว่างกัน 2564'!L:L)</f>
        <v>0</v>
      </c>
      <c r="E1189" s="305"/>
      <c r="F1189" s="305"/>
      <c r="G1189" s="305"/>
      <c r="H1189" s="305"/>
      <c r="I1189" s="307"/>
      <c r="U1189" s="155" t="str">
        <f t="shared" si="167"/>
        <v xml:space="preserve">  </v>
      </c>
    </row>
    <row r="1190" spans="1:21" hidden="1">
      <c r="A1190" s="303" t="s">
        <v>843</v>
      </c>
      <c r="B1190" s="304" t="s">
        <v>842</v>
      </c>
      <c r="C1190" s="212">
        <f>SUMIF('ตัดระหว่างกัน 2565'!D:D,$B1190,'ตัดระหว่างกัน 2565'!K:K)-SUMIF('ตัดระหว่างกัน 2565'!D:D,หมายเหตุ!$B1190,'ตัดระหว่างกัน 2565'!L:L)</f>
        <v>0</v>
      </c>
      <c r="D1190" s="213">
        <f>SUMIF('ตัดระหว่างกัน 2564'!D:D,หมายเหตุ!$B1190,'ตัดระหว่างกัน 2564'!K:K)-SUMIF('ตัดระหว่างกัน 2564'!D:D,$B1190,'ตัดระหว่างกัน 2564'!L:L)</f>
        <v>0</v>
      </c>
      <c r="E1190" s="305"/>
      <c r="F1190" s="305"/>
      <c r="G1190" s="305"/>
      <c r="H1190" s="305"/>
      <c r="I1190" s="307"/>
      <c r="U1190" s="155" t="str">
        <f t="shared" si="167"/>
        <v xml:space="preserve">  </v>
      </c>
    </row>
    <row r="1191" spans="1:21" hidden="1">
      <c r="A1191" s="308" t="s">
        <v>846</v>
      </c>
      <c r="B1191" s="348" t="s">
        <v>845</v>
      </c>
      <c r="C1191" s="212">
        <f>SUMIF('ตัดระหว่างกัน 2565'!D:D,$B1191,'ตัดระหว่างกัน 2565'!K:K)-SUMIF('ตัดระหว่างกัน 2565'!D:D,หมายเหตุ!$B1191,'ตัดระหว่างกัน 2565'!L:L)</f>
        <v>0</v>
      </c>
      <c r="D1191" s="213">
        <f>SUMIF('ตัดระหว่างกัน 2564'!D:D,หมายเหตุ!$B1191,'ตัดระหว่างกัน 2564'!K:K)-SUMIF('ตัดระหว่างกัน 2564'!D:D,$B1191,'ตัดระหว่างกัน 2564'!L:L)</f>
        <v>0</v>
      </c>
      <c r="E1191" s="305" t="s">
        <v>844</v>
      </c>
      <c r="F1191" s="351">
        <f>SUM(C1191:C1224)</f>
        <v>0</v>
      </c>
      <c r="G1191" s="351"/>
      <c r="H1191" s="351">
        <f>SUM(D1191:D1224)</f>
        <v>0</v>
      </c>
      <c r="I1191" s="307"/>
      <c r="U1191" s="155" t="str">
        <f t="shared" si="167"/>
        <v xml:space="preserve">  </v>
      </c>
    </row>
    <row r="1192" spans="1:21" hidden="1">
      <c r="A1192" s="308" t="s">
        <v>848</v>
      </c>
      <c r="B1192" s="348" t="s">
        <v>847</v>
      </c>
      <c r="C1192" s="212">
        <f>SUMIF('ตัดระหว่างกัน 2565'!D:D,$B1192,'ตัดระหว่างกัน 2565'!K:K)-SUMIF('ตัดระหว่างกัน 2565'!D:D,หมายเหตุ!$B1192,'ตัดระหว่างกัน 2565'!L:L)</f>
        <v>0</v>
      </c>
      <c r="D1192" s="213">
        <f>SUMIF('ตัดระหว่างกัน 2564'!D:D,หมายเหตุ!$B1192,'ตัดระหว่างกัน 2564'!K:K)-SUMIF('ตัดระหว่างกัน 2564'!D:D,$B1192,'ตัดระหว่างกัน 2564'!L:L)</f>
        <v>0</v>
      </c>
      <c r="E1192" s="305"/>
      <c r="F1192" s="305"/>
      <c r="G1192" s="305"/>
      <c r="H1192" s="305"/>
      <c r="I1192" s="307"/>
      <c r="U1192" s="155" t="str">
        <f t="shared" si="167"/>
        <v xml:space="preserve">  </v>
      </c>
    </row>
    <row r="1193" spans="1:21" hidden="1">
      <c r="A1193" s="308" t="s">
        <v>850</v>
      </c>
      <c r="B1193" s="348" t="s">
        <v>849</v>
      </c>
      <c r="C1193" s="212">
        <f>SUMIF('ตัดระหว่างกัน 2565'!D:D,$B1193,'ตัดระหว่างกัน 2565'!K:K)-SUMIF('ตัดระหว่างกัน 2565'!D:D,หมายเหตุ!$B1193,'ตัดระหว่างกัน 2565'!L:L)</f>
        <v>0</v>
      </c>
      <c r="D1193" s="213">
        <f>SUMIF('ตัดระหว่างกัน 2564'!D:D,หมายเหตุ!$B1193,'ตัดระหว่างกัน 2564'!K:K)-SUMIF('ตัดระหว่างกัน 2564'!D:D,$B1193,'ตัดระหว่างกัน 2564'!L:L)</f>
        <v>0</v>
      </c>
      <c r="E1193" s="305"/>
      <c r="F1193" s="305"/>
      <c r="G1193" s="305"/>
      <c r="H1193" s="305"/>
      <c r="I1193" s="307"/>
      <c r="U1193" s="155" t="str">
        <f t="shared" si="167"/>
        <v xml:space="preserve">  </v>
      </c>
    </row>
    <row r="1194" spans="1:21" hidden="1">
      <c r="A1194" s="308" t="s">
        <v>852</v>
      </c>
      <c r="B1194" s="348" t="s">
        <v>851</v>
      </c>
      <c r="C1194" s="212">
        <f>SUMIF('ตัดระหว่างกัน 2565'!D:D,$B1194,'ตัดระหว่างกัน 2565'!K:K)-SUMIF('ตัดระหว่างกัน 2565'!D:D,หมายเหตุ!$B1194,'ตัดระหว่างกัน 2565'!L:L)</f>
        <v>0</v>
      </c>
      <c r="D1194" s="213">
        <f>SUMIF('ตัดระหว่างกัน 2564'!D:D,หมายเหตุ!$B1194,'ตัดระหว่างกัน 2564'!K:K)-SUMIF('ตัดระหว่างกัน 2564'!D:D,$B1194,'ตัดระหว่างกัน 2564'!L:L)</f>
        <v>0</v>
      </c>
      <c r="E1194" s="305"/>
      <c r="F1194" s="305"/>
      <c r="G1194" s="305"/>
      <c r="H1194" s="305"/>
      <c r="I1194" s="307"/>
      <c r="U1194" s="155" t="str">
        <f t="shared" si="167"/>
        <v xml:space="preserve">  </v>
      </c>
    </row>
    <row r="1195" spans="1:21" hidden="1">
      <c r="A1195" s="308" t="s">
        <v>854</v>
      </c>
      <c r="B1195" s="348" t="s">
        <v>853</v>
      </c>
      <c r="C1195" s="212">
        <f>SUMIF('ตัดระหว่างกัน 2565'!D:D,$B1195,'ตัดระหว่างกัน 2565'!K:K)-SUMIF('ตัดระหว่างกัน 2565'!D:D,หมายเหตุ!$B1195,'ตัดระหว่างกัน 2565'!L:L)</f>
        <v>0</v>
      </c>
      <c r="D1195" s="213">
        <f>SUMIF('ตัดระหว่างกัน 2564'!D:D,หมายเหตุ!$B1195,'ตัดระหว่างกัน 2564'!K:K)-SUMIF('ตัดระหว่างกัน 2564'!D:D,$B1195,'ตัดระหว่างกัน 2564'!L:L)</f>
        <v>0</v>
      </c>
      <c r="E1195" s="305"/>
      <c r="F1195" s="305"/>
      <c r="G1195" s="305"/>
      <c r="H1195" s="305"/>
      <c r="I1195" s="307"/>
      <c r="U1195" s="155" t="str">
        <f t="shared" si="167"/>
        <v xml:space="preserve">  </v>
      </c>
    </row>
    <row r="1196" spans="1:21" hidden="1">
      <c r="A1196" s="308" t="s">
        <v>856</v>
      </c>
      <c r="B1196" s="348" t="s">
        <v>855</v>
      </c>
      <c r="C1196" s="212">
        <f>SUMIF('ตัดระหว่างกัน 2565'!D:D,$B1196,'ตัดระหว่างกัน 2565'!K:K)-SUMIF('ตัดระหว่างกัน 2565'!D:D,หมายเหตุ!$B1196,'ตัดระหว่างกัน 2565'!L:L)</f>
        <v>0</v>
      </c>
      <c r="D1196" s="213">
        <f>SUMIF('ตัดระหว่างกัน 2564'!D:D,หมายเหตุ!$B1196,'ตัดระหว่างกัน 2564'!K:K)-SUMIF('ตัดระหว่างกัน 2564'!D:D,$B1196,'ตัดระหว่างกัน 2564'!L:L)</f>
        <v>0</v>
      </c>
      <c r="E1196" s="305"/>
      <c r="F1196" s="305"/>
      <c r="G1196" s="305"/>
      <c r="H1196" s="305"/>
      <c r="I1196" s="307"/>
      <c r="U1196" s="155" t="str">
        <f t="shared" si="167"/>
        <v xml:space="preserve">  </v>
      </c>
    </row>
    <row r="1197" spans="1:21" hidden="1">
      <c r="A1197" s="308" t="s">
        <v>858</v>
      </c>
      <c r="B1197" s="348" t="s">
        <v>857</v>
      </c>
      <c r="C1197" s="212">
        <f>SUMIF('ตัดระหว่างกัน 2565'!D:D,$B1197,'ตัดระหว่างกัน 2565'!K:K)-SUMIF('ตัดระหว่างกัน 2565'!D:D,หมายเหตุ!$B1197,'ตัดระหว่างกัน 2565'!L:L)</f>
        <v>0</v>
      </c>
      <c r="D1197" s="213">
        <f>SUMIF('ตัดระหว่างกัน 2564'!D:D,หมายเหตุ!$B1197,'ตัดระหว่างกัน 2564'!K:K)-SUMIF('ตัดระหว่างกัน 2564'!D:D,$B1197,'ตัดระหว่างกัน 2564'!L:L)</f>
        <v>0</v>
      </c>
      <c r="E1197" s="305"/>
      <c r="F1197" s="305"/>
      <c r="G1197" s="305"/>
      <c r="H1197" s="305"/>
      <c r="I1197" s="307"/>
      <c r="U1197" s="155" t="str">
        <f t="shared" si="167"/>
        <v xml:space="preserve">  </v>
      </c>
    </row>
    <row r="1198" spans="1:21" hidden="1">
      <c r="A1198" s="308" t="s">
        <v>860</v>
      </c>
      <c r="B1198" s="348" t="s">
        <v>859</v>
      </c>
      <c r="C1198" s="212">
        <f>SUMIF('ตัดระหว่างกัน 2565'!D:D,$B1198,'ตัดระหว่างกัน 2565'!K:K)-SUMIF('ตัดระหว่างกัน 2565'!D:D,หมายเหตุ!$B1198,'ตัดระหว่างกัน 2565'!L:L)</f>
        <v>0</v>
      </c>
      <c r="D1198" s="213">
        <f>SUMIF('ตัดระหว่างกัน 2564'!D:D,หมายเหตุ!$B1198,'ตัดระหว่างกัน 2564'!K:K)-SUMIF('ตัดระหว่างกัน 2564'!D:D,$B1198,'ตัดระหว่างกัน 2564'!L:L)</f>
        <v>0</v>
      </c>
      <c r="E1198" s="305"/>
      <c r="F1198" s="305"/>
      <c r="G1198" s="305"/>
      <c r="H1198" s="305"/>
      <c r="I1198" s="307"/>
      <c r="U1198" s="155" t="str">
        <f t="shared" si="167"/>
        <v xml:space="preserve">  </v>
      </c>
    </row>
    <row r="1199" spans="1:21" hidden="1">
      <c r="A1199" s="308" t="s">
        <v>862</v>
      </c>
      <c r="B1199" s="348" t="s">
        <v>861</v>
      </c>
      <c r="C1199" s="212">
        <f>SUMIF('ตัดระหว่างกัน 2565'!D:D,$B1199,'ตัดระหว่างกัน 2565'!K:K)-SUMIF('ตัดระหว่างกัน 2565'!D:D,หมายเหตุ!$B1199,'ตัดระหว่างกัน 2565'!L:L)</f>
        <v>0</v>
      </c>
      <c r="D1199" s="213">
        <f>SUMIF('ตัดระหว่างกัน 2564'!D:D,หมายเหตุ!$B1199,'ตัดระหว่างกัน 2564'!K:K)-SUMIF('ตัดระหว่างกัน 2564'!D:D,$B1199,'ตัดระหว่างกัน 2564'!L:L)</f>
        <v>0</v>
      </c>
      <c r="E1199" s="305"/>
      <c r="F1199" s="305"/>
      <c r="G1199" s="305"/>
      <c r="H1199" s="305"/>
      <c r="I1199" s="307"/>
      <c r="U1199" s="155" t="str">
        <f t="shared" si="167"/>
        <v xml:space="preserve">  </v>
      </c>
    </row>
    <row r="1200" spans="1:21" hidden="1">
      <c r="A1200" s="308" t="s">
        <v>864</v>
      </c>
      <c r="B1200" s="348" t="s">
        <v>863</v>
      </c>
      <c r="C1200" s="212">
        <f>SUMIF('ตัดระหว่างกัน 2565'!D:D,$B1200,'ตัดระหว่างกัน 2565'!K:K)-SUMIF('ตัดระหว่างกัน 2565'!D:D,หมายเหตุ!$B1200,'ตัดระหว่างกัน 2565'!L:L)</f>
        <v>0</v>
      </c>
      <c r="D1200" s="213">
        <f>SUMIF('ตัดระหว่างกัน 2564'!D:D,หมายเหตุ!$B1200,'ตัดระหว่างกัน 2564'!K:K)-SUMIF('ตัดระหว่างกัน 2564'!D:D,$B1200,'ตัดระหว่างกัน 2564'!L:L)</f>
        <v>0</v>
      </c>
      <c r="E1200" s="305"/>
      <c r="F1200" s="305"/>
      <c r="G1200" s="305"/>
      <c r="H1200" s="305"/>
      <c r="I1200" s="307"/>
      <c r="U1200" s="155" t="str">
        <f t="shared" si="167"/>
        <v xml:space="preserve">  </v>
      </c>
    </row>
    <row r="1201" spans="1:21" hidden="1">
      <c r="A1201" s="308" t="s">
        <v>866</v>
      </c>
      <c r="B1201" s="348" t="s">
        <v>865</v>
      </c>
      <c r="C1201" s="212">
        <f>SUMIF('ตัดระหว่างกัน 2565'!D:D,$B1201,'ตัดระหว่างกัน 2565'!K:K)-SUMIF('ตัดระหว่างกัน 2565'!D:D,หมายเหตุ!$B1201,'ตัดระหว่างกัน 2565'!L:L)</f>
        <v>0</v>
      </c>
      <c r="D1201" s="213">
        <f>SUMIF('ตัดระหว่างกัน 2564'!D:D,หมายเหตุ!$B1201,'ตัดระหว่างกัน 2564'!K:K)-SUMIF('ตัดระหว่างกัน 2564'!D:D,$B1201,'ตัดระหว่างกัน 2564'!L:L)</f>
        <v>0</v>
      </c>
      <c r="E1201" s="305"/>
      <c r="F1201" s="305"/>
      <c r="G1201" s="305"/>
      <c r="H1201" s="305"/>
      <c r="I1201" s="307"/>
      <c r="U1201" s="155" t="str">
        <f t="shared" si="167"/>
        <v xml:space="preserve">  </v>
      </c>
    </row>
    <row r="1202" spans="1:21" hidden="1">
      <c r="A1202" s="308" t="s">
        <v>868</v>
      </c>
      <c r="B1202" s="348" t="s">
        <v>867</v>
      </c>
      <c r="C1202" s="212">
        <f>SUMIF('ตัดระหว่างกัน 2565'!D:D,$B1202,'ตัดระหว่างกัน 2565'!K:K)-SUMIF('ตัดระหว่างกัน 2565'!D:D,หมายเหตุ!$B1202,'ตัดระหว่างกัน 2565'!L:L)</f>
        <v>0</v>
      </c>
      <c r="D1202" s="213">
        <f>SUMIF('ตัดระหว่างกัน 2564'!D:D,หมายเหตุ!$B1202,'ตัดระหว่างกัน 2564'!K:K)-SUMIF('ตัดระหว่างกัน 2564'!D:D,$B1202,'ตัดระหว่างกัน 2564'!L:L)</f>
        <v>0</v>
      </c>
      <c r="E1202" s="305"/>
      <c r="F1202" s="305"/>
      <c r="G1202" s="305"/>
      <c r="H1202" s="305"/>
      <c r="I1202" s="307"/>
      <c r="U1202" s="155" t="str">
        <f t="shared" si="167"/>
        <v xml:space="preserve">  </v>
      </c>
    </row>
    <row r="1203" spans="1:21" hidden="1">
      <c r="A1203" s="308" t="s">
        <v>870</v>
      </c>
      <c r="B1203" s="348" t="s">
        <v>869</v>
      </c>
      <c r="C1203" s="212">
        <f>SUMIF('ตัดระหว่างกัน 2565'!D:D,$B1203,'ตัดระหว่างกัน 2565'!K:K)-SUMIF('ตัดระหว่างกัน 2565'!D:D,หมายเหตุ!$B1203,'ตัดระหว่างกัน 2565'!L:L)</f>
        <v>0</v>
      </c>
      <c r="D1203" s="213">
        <f>SUMIF('ตัดระหว่างกัน 2564'!D:D,หมายเหตุ!$B1203,'ตัดระหว่างกัน 2564'!K:K)-SUMIF('ตัดระหว่างกัน 2564'!D:D,$B1203,'ตัดระหว่างกัน 2564'!L:L)</f>
        <v>0</v>
      </c>
      <c r="E1203" s="305"/>
      <c r="F1203" s="305"/>
      <c r="G1203" s="305"/>
      <c r="H1203" s="305"/>
      <c r="I1203" s="307"/>
      <c r="U1203" s="155" t="str">
        <f t="shared" si="167"/>
        <v xml:space="preserve">  </v>
      </c>
    </row>
    <row r="1204" spans="1:21" hidden="1">
      <c r="A1204" s="308" t="s">
        <v>872</v>
      </c>
      <c r="B1204" s="348" t="s">
        <v>871</v>
      </c>
      <c r="C1204" s="212">
        <f>SUMIF('ตัดระหว่างกัน 2565'!D:D,$B1204,'ตัดระหว่างกัน 2565'!K:K)-SUMIF('ตัดระหว่างกัน 2565'!D:D,หมายเหตุ!$B1204,'ตัดระหว่างกัน 2565'!L:L)</f>
        <v>0</v>
      </c>
      <c r="D1204" s="213">
        <f>SUMIF('ตัดระหว่างกัน 2564'!D:D,หมายเหตุ!$B1204,'ตัดระหว่างกัน 2564'!K:K)-SUMIF('ตัดระหว่างกัน 2564'!D:D,$B1204,'ตัดระหว่างกัน 2564'!L:L)</f>
        <v>0</v>
      </c>
      <c r="E1204" s="305"/>
      <c r="F1204" s="305"/>
      <c r="G1204" s="305"/>
      <c r="H1204" s="305"/>
      <c r="I1204" s="307"/>
      <c r="U1204" s="155" t="str">
        <f t="shared" si="167"/>
        <v xml:space="preserve">  </v>
      </c>
    </row>
    <row r="1205" spans="1:21" hidden="1">
      <c r="A1205" s="308" t="s">
        <v>874</v>
      </c>
      <c r="B1205" s="348" t="s">
        <v>873</v>
      </c>
      <c r="C1205" s="212">
        <f>SUMIF('ตัดระหว่างกัน 2565'!D:D,$B1205,'ตัดระหว่างกัน 2565'!K:K)-SUMIF('ตัดระหว่างกัน 2565'!D:D,หมายเหตุ!$B1205,'ตัดระหว่างกัน 2565'!L:L)</f>
        <v>0</v>
      </c>
      <c r="D1205" s="213">
        <f>SUMIF('ตัดระหว่างกัน 2564'!D:D,หมายเหตุ!$B1205,'ตัดระหว่างกัน 2564'!K:K)-SUMIF('ตัดระหว่างกัน 2564'!D:D,$B1205,'ตัดระหว่างกัน 2564'!L:L)</f>
        <v>0</v>
      </c>
      <c r="E1205" s="305"/>
      <c r="F1205" s="305"/>
      <c r="G1205" s="305"/>
      <c r="H1205" s="305"/>
      <c r="I1205" s="307"/>
      <c r="U1205" s="155" t="str">
        <f t="shared" si="167"/>
        <v xml:space="preserve">  </v>
      </c>
    </row>
    <row r="1206" spans="1:21" hidden="1">
      <c r="A1206" s="308" t="s">
        <v>876</v>
      </c>
      <c r="B1206" s="348" t="s">
        <v>875</v>
      </c>
      <c r="C1206" s="212">
        <f>SUMIF('ตัดระหว่างกัน 2565'!D:D,$B1206,'ตัดระหว่างกัน 2565'!K:K)-SUMIF('ตัดระหว่างกัน 2565'!D:D,หมายเหตุ!$B1206,'ตัดระหว่างกัน 2565'!L:L)</f>
        <v>0</v>
      </c>
      <c r="D1206" s="213">
        <f>SUMIF('ตัดระหว่างกัน 2564'!D:D,หมายเหตุ!$B1206,'ตัดระหว่างกัน 2564'!K:K)-SUMIF('ตัดระหว่างกัน 2564'!D:D,$B1206,'ตัดระหว่างกัน 2564'!L:L)</f>
        <v>0</v>
      </c>
      <c r="E1206" s="305"/>
      <c r="F1206" s="305"/>
      <c r="G1206" s="305"/>
      <c r="H1206" s="305"/>
      <c r="I1206" s="307"/>
      <c r="U1206" s="155" t="str">
        <f t="shared" si="167"/>
        <v xml:space="preserve">  </v>
      </c>
    </row>
    <row r="1207" spans="1:21" hidden="1">
      <c r="A1207" s="308" t="s">
        <v>878</v>
      </c>
      <c r="B1207" s="348" t="s">
        <v>877</v>
      </c>
      <c r="C1207" s="212">
        <f>SUMIF('ตัดระหว่างกัน 2565'!D:D,$B1207,'ตัดระหว่างกัน 2565'!K:K)-SUMIF('ตัดระหว่างกัน 2565'!D:D,หมายเหตุ!$B1207,'ตัดระหว่างกัน 2565'!L:L)</f>
        <v>0</v>
      </c>
      <c r="D1207" s="213">
        <f>SUMIF('ตัดระหว่างกัน 2564'!D:D,หมายเหตุ!$B1207,'ตัดระหว่างกัน 2564'!K:K)-SUMIF('ตัดระหว่างกัน 2564'!D:D,$B1207,'ตัดระหว่างกัน 2564'!L:L)</f>
        <v>0</v>
      </c>
      <c r="E1207" s="305"/>
      <c r="F1207" s="305"/>
      <c r="G1207" s="305"/>
      <c r="H1207" s="305"/>
      <c r="I1207" s="307"/>
      <c r="U1207" s="155" t="str">
        <f t="shared" si="167"/>
        <v xml:space="preserve">  </v>
      </c>
    </row>
    <row r="1208" spans="1:21" hidden="1">
      <c r="A1208" s="308" t="s">
        <v>880</v>
      </c>
      <c r="B1208" s="348" t="s">
        <v>879</v>
      </c>
      <c r="C1208" s="212">
        <f>SUMIF('ตัดระหว่างกัน 2565'!D:D,$B1208,'ตัดระหว่างกัน 2565'!K:K)-SUMIF('ตัดระหว่างกัน 2565'!D:D,หมายเหตุ!$B1208,'ตัดระหว่างกัน 2565'!L:L)</f>
        <v>0</v>
      </c>
      <c r="D1208" s="213">
        <f>SUMIF('ตัดระหว่างกัน 2564'!D:D,หมายเหตุ!$B1208,'ตัดระหว่างกัน 2564'!K:K)-SUMIF('ตัดระหว่างกัน 2564'!D:D,$B1208,'ตัดระหว่างกัน 2564'!L:L)</f>
        <v>0</v>
      </c>
      <c r="E1208" s="305"/>
      <c r="F1208" s="305"/>
      <c r="G1208" s="305"/>
      <c r="H1208" s="305"/>
      <c r="I1208" s="307"/>
      <c r="U1208" s="155" t="str">
        <f t="shared" si="167"/>
        <v xml:space="preserve">  </v>
      </c>
    </row>
    <row r="1209" spans="1:21" hidden="1">
      <c r="A1209" s="308" t="s">
        <v>881</v>
      </c>
      <c r="B1209" s="348" t="s">
        <v>1132</v>
      </c>
      <c r="C1209" s="212">
        <f>SUMIF('ตัดระหว่างกัน 2565'!D:D,$B1209,'ตัดระหว่างกัน 2565'!K:K)-SUMIF('ตัดระหว่างกัน 2565'!D:D,หมายเหตุ!$B1209,'ตัดระหว่างกัน 2565'!L:L)</f>
        <v>0</v>
      </c>
      <c r="D1209" s="213">
        <f>SUMIF('ตัดระหว่างกัน 2564'!D:D,หมายเหตุ!$B1209,'ตัดระหว่างกัน 2564'!K:K)-SUMIF('ตัดระหว่างกัน 2564'!D:D,$B1209,'ตัดระหว่างกัน 2564'!L:L)</f>
        <v>0</v>
      </c>
      <c r="E1209" s="305"/>
      <c r="F1209" s="305"/>
      <c r="G1209" s="305"/>
      <c r="H1209" s="305"/>
      <c r="I1209" s="307"/>
      <c r="U1209" s="155" t="str">
        <f t="shared" si="167"/>
        <v xml:space="preserve">  </v>
      </c>
    </row>
    <row r="1210" spans="1:21" hidden="1">
      <c r="A1210" s="308" t="s">
        <v>883</v>
      </c>
      <c r="B1210" s="348" t="s">
        <v>882</v>
      </c>
      <c r="C1210" s="212">
        <f>SUMIF('ตัดระหว่างกัน 2565'!D:D,$B1210,'ตัดระหว่างกัน 2565'!K:K)-SUMIF('ตัดระหว่างกัน 2565'!D:D,หมายเหตุ!$B1210,'ตัดระหว่างกัน 2565'!L:L)</f>
        <v>0</v>
      </c>
      <c r="D1210" s="213">
        <f>SUMIF('ตัดระหว่างกัน 2564'!D:D,หมายเหตุ!$B1210,'ตัดระหว่างกัน 2564'!K:K)-SUMIF('ตัดระหว่างกัน 2564'!D:D,$B1210,'ตัดระหว่างกัน 2564'!L:L)</f>
        <v>0</v>
      </c>
      <c r="E1210" s="305"/>
      <c r="F1210" s="305"/>
      <c r="G1210" s="305"/>
      <c r="H1210" s="305"/>
      <c r="I1210" s="307"/>
      <c r="U1210" s="155" t="str">
        <f t="shared" si="167"/>
        <v xml:space="preserve">  </v>
      </c>
    </row>
    <row r="1211" spans="1:21" hidden="1">
      <c r="A1211" s="308" t="s">
        <v>885</v>
      </c>
      <c r="B1211" s="348" t="s">
        <v>884</v>
      </c>
      <c r="C1211" s="212">
        <f>SUMIF('ตัดระหว่างกัน 2565'!D:D,$B1211,'ตัดระหว่างกัน 2565'!K:K)-SUMIF('ตัดระหว่างกัน 2565'!D:D,หมายเหตุ!$B1211,'ตัดระหว่างกัน 2565'!L:L)</f>
        <v>0</v>
      </c>
      <c r="D1211" s="213">
        <f>SUMIF('ตัดระหว่างกัน 2564'!D:D,หมายเหตุ!$B1211,'ตัดระหว่างกัน 2564'!K:K)-SUMIF('ตัดระหว่างกัน 2564'!D:D,$B1211,'ตัดระหว่างกัน 2564'!L:L)</f>
        <v>0</v>
      </c>
      <c r="E1211" s="305"/>
      <c r="F1211" s="305"/>
      <c r="G1211" s="305"/>
      <c r="H1211" s="305"/>
      <c r="I1211" s="307"/>
      <c r="U1211" s="155" t="str">
        <f t="shared" si="167"/>
        <v xml:space="preserve">  </v>
      </c>
    </row>
    <row r="1212" spans="1:21" hidden="1">
      <c r="A1212" s="308" t="s">
        <v>887</v>
      </c>
      <c r="B1212" s="348" t="s">
        <v>886</v>
      </c>
      <c r="C1212" s="212">
        <f>SUMIF('ตัดระหว่างกัน 2565'!D:D,$B1212,'ตัดระหว่างกัน 2565'!K:K)-SUMIF('ตัดระหว่างกัน 2565'!D:D,หมายเหตุ!$B1212,'ตัดระหว่างกัน 2565'!L:L)</f>
        <v>0</v>
      </c>
      <c r="D1212" s="213">
        <f>SUMIF('ตัดระหว่างกัน 2564'!D:D,หมายเหตุ!$B1212,'ตัดระหว่างกัน 2564'!K:K)-SUMIF('ตัดระหว่างกัน 2564'!D:D,$B1212,'ตัดระหว่างกัน 2564'!L:L)</f>
        <v>0</v>
      </c>
      <c r="E1212" s="305"/>
      <c r="F1212" s="305"/>
      <c r="G1212" s="305"/>
      <c r="H1212" s="305"/>
      <c r="I1212" s="307"/>
      <c r="U1212" s="155" t="str">
        <f t="shared" si="167"/>
        <v xml:space="preserve">  </v>
      </c>
    </row>
    <row r="1213" spans="1:21" hidden="1">
      <c r="A1213" s="308" t="s">
        <v>889</v>
      </c>
      <c r="B1213" s="348" t="s">
        <v>888</v>
      </c>
      <c r="C1213" s="212">
        <f>SUMIF('ตัดระหว่างกัน 2565'!D:D,$B1213,'ตัดระหว่างกัน 2565'!K:K)-SUMIF('ตัดระหว่างกัน 2565'!D:D,หมายเหตุ!$B1213,'ตัดระหว่างกัน 2565'!L:L)</f>
        <v>0</v>
      </c>
      <c r="D1213" s="213">
        <f>SUMIF('ตัดระหว่างกัน 2564'!D:D,หมายเหตุ!$B1213,'ตัดระหว่างกัน 2564'!K:K)-SUMIF('ตัดระหว่างกัน 2564'!D:D,$B1213,'ตัดระหว่างกัน 2564'!L:L)</f>
        <v>0</v>
      </c>
      <c r="E1213" s="305"/>
      <c r="F1213" s="305"/>
      <c r="G1213" s="305"/>
      <c r="H1213" s="305"/>
      <c r="I1213" s="307"/>
      <c r="U1213" s="155" t="str">
        <f t="shared" si="167"/>
        <v xml:space="preserve">  </v>
      </c>
    </row>
    <row r="1214" spans="1:21" hidden="1">
      <c r="A1214" s="308" t="s">
        <v>891</v>
      </c>
      <c r="B1214" s="348" t="s">
        <v>890</v>
      </c>
      <c r="C1214" s="212">
        <f>SUMIF('ตัดระหว่างกัน 2565'!D:D,$B1214,'ตัดระหว่างกัน 2565'!K:K)-SUMIF('ตัดระหว่างกัน 2565'!D:D,หมายเหตุ!$B1214,'ตัดระหว่างกัน 2565'!L:L)</f>
        <v>0</v>
      </c>
      <c r="D1214" s="213">
        <f>SUMIF('ตัดระหว่างกัน 2564'!D:D,หมายเหตุ!$B1214,'ตัดระหว่างกัน 2564'!K:K)-SUMIF('ตัดระหว่างกัน 2564'!D:D,$B1214,'ตัดระหว่างกัน 2564'!L:L)</f>
        <v>0</v>
      </c>
      <c r="E1214" s="305"/>
      <c r="F1214" s="305"/>
      <c r="G1214" s="305"/>
      <c r="H1214" s="305"/>
      <c r="I1214" s="307"/>
      <c r="U1214" s="155" t="str">
        <f t="shared" si="167"/>
        <v xml:space="preserve">  </v>
      </c>
    </row>
    <row r="1215" spans="1:21" hidden="1">
      <c r="A1215" s="308" t="s">
        <v>893</v>
      </c>
      <c r="B1215" s="348" t="s">
        <v>892</v>
      </c>
      <c r="C1215" s="212">
        <f>SUMIF('ตัดระหว่างกัน 2565'!D:D,$B1215,'ตัดระหว่างกัน 2565'!K:K)-SUMIF('ตัดระหว่างกัน 2565'!D:D,หมายเหตุ!$B1215,'ตัดระหว่างกัน 2565'!L:L)</f>
        <v>0</v>
      </c>
      <c r="D1215" s="213">
        <f>SUMIF('ตัดระหว่างกัน 2564'!D:D,หมายเหตุ!$B1215,'ตัดระหว่างกัน 2564'!K:K)-SUMIF('ตัดระหว่างกัน 2564'!D:D,$B1215,'ตัดระหว่างกัน 2564'!L:L)</f>
        <v>0</v>
      </c>
      <c r="E1215" s="305"/>
      <c r="F1215" s="305"/>
      <c r="G1215" s="305"/>
      <c r="H1215" s="305"/>
      <c r="I1215" s="307"/>
      <c r="U1215" s="155" t="str">
        <f t="shared" si="167"/>
        <v xml:space="preserve">  </v>
      </c>
    </row>
    <row r="1216" spans="1:21" hidden="1">
      <c r="A1216" s="308" t="s">
        <v>895</v>
      </c>
      <c r="B1216" s="348" t="s">
        <v>894</v>
      </c>
      <c r="C1216" s="212">
        <f>SUMIF('ตัดระหว่างกัน 2565'!D:D,$B1216,'ตัดระหว่างกัน 2565'!K:K)-SUMIF('ตัดระหว่างกัน 2565'!D:D,หมายเหตุ!$B1216,'ตัดระหว่างกัน 2565'!L:L)</f>
        <v>0</v>
      </c>
      <c r="D1216" s="213">
        <f>SUMIF('ตัดระหว่างกัน 2564'!D:D,หมายเหตุ!$B1216,'ตัดระหว่างกัน 2564'!K:K)-SUMIF('ตัดระหว่างกัน 2564'!D:D,$B1216,'ตัดระหว่างกัน 2564'!L:L)</f>
        <v>0</v>
      </c>
      <c r="E1216" s="305"/>
      <c r="F1216" s="305"/>
      <c r="G1216" s="305"/>
      <c r="H1216" s="305"/>
      <c r="I1216" s="307"/>
      <c r="U1216" s="155" t="str">
        <f t="shared" si="167"/>
        <v xml:space="preserve">  </v>
      </c>
    </row>
    <row r="1217" spans="1:21" hidden="1">
      <c r="A1217" s="308" t="s">
        <v>897</v>
      </c>
      <c r="B1217" s="348" t="s">
        <v>896</v>
      </c>
      <c r="C1217" s="212">
        <f>SUMIF('ตัดระหว่างกัน 2565'!D:D,$B1217,'ตัดระหว่างกัน 2565'!K:K)-SUMIF('ตัดระหว่างกัน 2565'!D:D,หมายเหตุ!$B1217,'ตัดระหว่างกัน 2565'!L:L)</f>
        <v>0</v>
      </c>
      <c r="D1217" s="213">
        <f>SUMIF('ตัดระหว่างกัน 2564'!D:D,หมายเหตุ!$B1217,'ตัดระหว่างกัน 2564'!K:K)-SUMIF('ตัดระหว่างกัน 2564'!D:D,$B1217,'ตัดระหว่างกัน 2564'!L:L)</f>
        <v>0</v>
      </c>
      <c r="E1217" s="305"/>
      <c r="F1217" s="305"/>
      <c r="G1217" s="305"/>
      <c r="H1217" s="305"/>
      <c r="I1217" s="307"/>
      <c r="U1217" s="155" t="str">
        <f t="shared" si="167"/>
        <v xml:space="preserve">  </v>
      </c>
    </row>
    <row r="1218" spans="1:21" hidden="1">
      <c r="A1218" s="308" t="s">
        <v>899</v>
      </c>
      <c r="B1218" s="348" t="s">
        <v>898</v>
      </c>
      <c r="C1218" s="212">
        <f>SUMIF('ตัดระหว่างกัน 2565'!D:D,$B1218,'ตัดระหว่างกัน 2565'!K:K)-SUMIF('ตัดระหว่างกัน 2565'!D:D,หมายเหตุ!$B1218,'ตัดระหว่างกัน 2565'!L:L)</f>
        <v>0</v>
      </c>
      <c r="D1218" s="213">
        <f>SUMIF('ตัดระหว่างกัน 2564'!D:D,หมายเหตุ!$B1218,'ตัดระหว่างกัน 2564'!K:K)-SUMIF('ตัดระหว่างกัน 2564'!D:D,$B1218,'ตัดระหว่างกัน 2564'!L:L)</f>
        <v>0</v>
      </c>
      <c r="E1218" s="305"/>
      <c r="F1218" s="305"/>
      <c r="G1218" s="305"/>
      <c r="H1218" s="305"/>
      <c r="I1218" s="307"/>
      <c r="U1218" s="155" t="str">
        <f t="shared" si="167"/>
        <v xml:space="preserve">  </v>
      </c>
    </row>
    <row r="1219" spans="1:21" hidden="1">
      <c r="A1219" s="308" t="s">
        <v>901</v>
      </c>
      <c r="B1219" s="348" t="s">
        <v>900</v>
      </c>
      <c r="C1219" s="212">
        <f>SUMIF('ตัดระหว่างกัน 2565'!D:D,$B1219,'ตัดระหว่างกัน 2565'!K:K)-SUMIF('ตัดระหว่างกัน 2565'!D:D,หมายเหตุ!$B1219,'ตัดระหว่างกัน 2565'!L:L)</f>
        <v>0</v>
      </c>
      <c r="D1219" s="213">
        <f>SUMIF('ตัดระหว่างกัน 2564'!D:D,หมายเหตุ!$B1219,'ตัดระหว่างกัน 2564'!K:K)-SUMIF('ตัดระหว่างกัน 2564'!D:D,$B1219,'ตัดระหว่างกัน 2564'!L:L)</f>
        <v>0</v>
      </c>
      <c r="E1219" s="305"/>
      <c r="F1219" s="305"/>
      <c r="G1219" s="305"/>
      <c r="H1219" s="305"/>
      <c r="I1219" s="307"/>
      <c r="U1219" s="155" t="str">
        <f t="shared" si="167"/>
        <v xml:space="preserve">  </v>
      </c>
    </row>
    <row r="1220" spans="1:21" hidden="1">
      <c r="A1220" s="308" t="s">
        <v>903</v>
      </c>
      <c r="B1220" s="348" t="s">
        <v>902</v>
      </c>
      <c r="C1220" s="212">
        <f>SUMIF('ตัดระหว่างกัน 2565'!D:D,$B1220,'ตัดระหว่างกัน 2565'!K:K)-SUMIF('ตัดระหว่างกัน 2565'!D:D,หมายเหตุ!$B1220,'ตัดระหว่างกัน 2565'!L:L)</f>
        <v>0</v>
      </c>
      <c r="D1220" s="213">
        <f>SUMIF('ตัดระหว่างกัน 2564'!D:D,หมายเหตุ!$B1220,'ตัดระหว่างกัน 2564'!K:K)-SUMIF('ตัดระหว่างกัน 2564'!D:D,$B1220,'ตัดระหว่างกัน 2564'!L:L)</f>
        <v>0</v>
      </c>
      <c r="E1220" s="305"/>
      <c r="F1220" s="305"/>
      <c r="G1220" s="305"/>
      <c r="H1220" s="305"/>
      <c r="I1220" s="307"/>
      <c r="U1220" s="155" t="str">
        <f t="shared" si="167"/>
        <v xml:space="preserve">  </v>
      </c>
    </row>
    <row r="1221" spans="1:21" hidden="1">
      <c r="A1221" s="308" t="s">
        <v>905</v>
      </c>
      <c r="B1221" s="348" t="s">
        <v>904</v>
      </c>
      <c r="C1221" s="212">
        <f>SUMIF('ตัดระหว่างกัน 2565'!D:D,$B1221,'ตัดระหว่างกัน 2565'!K:K)-SUMIF('ตัดระหว่างกัน 2565'!D:D,หมายเหตุ!$B1221,'ตัดระหว่างกัน 2565'!L:L)</f>
        <v>0</v>
      </c>
      <c r="D1221" s="213">
        <f>SUMIF('ตัดระหว่างกัน 2564'!D:D,หมายเหตุ!$B1221,'ตัดระหว่างกัน 2564'!K:K)-SUMIF('ตัดระหว่างกัน 2564'!D:D,$B1221,'ตัดระหว่างกัน 2564'!L:L)</f>
        <v>0</v>
      </c>
      <c r="E1221" s="305"/>
      <c r="F1221" s="305"/>
      <c r="G1221" s="305"/>
      <c r="H1221" s="305"/>
      <c r="I1221" s="307"/>
      <c r="U1221" s="155" t="str">
        <f t="shared" si="167"/>
        <v xml:space="preserve">  </v>
      </c>
    </row>
    <row r="1222" spans="1:21" hidden="1">
      <c r="A1222" s="308" t="s">
        <v>907</v>
      </c>
      <c r="B1222" s="348" t="s">
        <v>906</v>
      </c>
      <c r="C1222" s="212">
        <f>SUMIF('ตัดระหว่างกัน 2565'!D:D,$B1222,'ตัดระหว่างกัน 2565'!K:K)-SUMIF('ตัดระหว่างกัน 2565'!D:D,หมายเหตุ!$B1222,'ตัดระหว่างกัน 2565'!L:L)</f>
        <v>0</v>
      </c>
      <c r="D1222" s="213">
        <f>SUMIF('ตัดระหว่างกัน 2564'!D:D,หมายเหตุ!$B1222,'ตัดระหว่างกัน 2564'!K:K)-SUMIF('ตัดระหว่างกัน 2564'!D:D,$B1222,'ตัดระหว่างกัน 2564'!L:L)</f>
        <v>0</v>
      </c>
      <c r="E1222" s="305"/>
      <c r="F1222" s="305"/>
      <c r="G1222" s="305"/>
      <c r="H1222" s="305"/>
      <c r="I1222" s="307"/>
      <c r="U1222" s="155" t="str">
        <f t="shared" si="167"/>
        <v xml:space="preserve">  </v>
      </c>
    </row>
    <row r="1223" spans="1:21" hidden="1">
      <c r="A1223" s="308" t="s">
        <v>909</v>
      </c>
      <c r="B1223" s="348" t="s">
        <v>908</v>
      </c>
      <c r="C1223" s="212">
        <f>SUMIF('ตัดระหว่างกัน 2565'!D:D,$B1223,'ตัดระหว่างกัน 2565'!K:K)-SUMIF('ตัดระหว่างกัน 2565'!D:D,หมายเหตุ!$B1223,'ตัดระหว่างกัน 2565'!L:L)</f>
        <v>0</v>
      </c>
      <c r="D1223" s="213">
        <f>SUMIF('ตัดระหว่างกัน 2564'!D:D,หมายเหตุ!$B1223,'ตัดระหว่างกัน 2564'!K:K)-SUMIF('ตัดระหว่างกัน 2564'!D:D,$B1223,'ตัดระหว่างกัน 2564'!L:L)</f>
        <v>0</v>
      </c>
      <c r="E1223" s="305"/>
      <c r="F1223" s="305"/>
      <c r="G1223" s="305"/>
      <c r="H1223" s="305"/>
      <c r="I1223" s="307"/>
      <c r="U1223" s="155" t="str">
        <f t="shared" si="167"/>
        <v xml:space="preserve">  </v>
      </c>
    </row>
    <row r="1224" spans="1:21" hidden="1">
      <c r="A1224" s="308" t="s">
        <v>911</v>
      </c>
      <c r="B1224" s="348" t="s">
        <v>910</v>
      </c>
      <c r="C1224" s="212">
        <f>SUMIF('ตัดระหว่างกัน 2565'!D:D,$B1224,'ตัดระหว่างกัน 2565'!K:K)-SUMIF('ตัดระหว่างกัน 2565'!D:D,หมายเหตุ!$B1224,'ตัดระหว่างกัน 2565'!L:L)</f>
        <v>0</v>
      </c>
      <c r="D1224" s="213">
        <f>SUMIF('ตัดระหว่างกัน 2564'!D:D,หมายเหตุ!$B1224,'ตัดระหว่างกัน 2564'!K:K)-SUMIF('ตัดระหว่างกัน 2564'!D:D,$B1224,'ตัดระหว่างกัน 2564'!L:L)</f>
        <v>0</v>
      </c>
      <c r="E1224" s="305"/>
      <c r="F1224" s="305"/>
      <c r="G1224" s="305"/>
      <c r="H1224" s="305"/>
      <c r="I1224" s="307"/>
      <c r="U1224" s="155" t="str">
        <f t="shared" si="167"/>
        <v xml:space="preserve">  </v>
      </c>
    </row>
    <row r="1225" spans="1:21" hidden="1">
      <c r="A1225" s="303" t="s">
        <v>912</v>
      </c>
      <c r="B1225" s="304" t="s">
        <v>1727</v>
      </c>
      <c r="C1225" s="212">
        <f>SUMIF('ตัดระหว่างกัน 2565'!D:D,$B1225,'ตัดระหว่างกัน 2565'!K:K)-SUMIF('ตัดระหว่างกัน 2565'!D:D,หมายเหตุ!$B1225,'ตัดระหว่างกัน 2565'!L:L)</f>
        <v>0</v>
      </c>
      <c r="D1225" s="213">
        <f>SUMIF('ตัดระหว่างกัน 2564'!D:D,หมายเหตุ!$B1225,'ตัดระหว่างกัน 2564'!K:K)-SUMIF('ตัดระหว่างกัน 2564'!D:D,$B1225,'ตัดระหว่างกัน 2564'!L:L)</f>
        <v>0</v>
      </c>
      <c r="E1225" s="305" t="s">
        <v>912</v>
      </c>
      <c r="F1225" s="306">
        <f>SUM(C1225:C1226)</f>
        <v>0</v>
      </c>
      <c r="G1225" s="306"/>
      <c r="H1225" s="306">
        <f>SUM(D1225:D1226)</f>
        <v>0</v>
      </c>
      <c r="I1225" s="307"/>
      <c r="U1225" s="155" t="str">
        <f t="shared" si="167"/>
        <v xml:space="preserve">  </v>
      </c>
    </row>
    <row r="1226" spans="1:21" hidden="1">
      <c r="A1226" s="303" t="s">
        <v>1729</v>
      </c>
      <c r="B1226" s="304" t="s">
        <v>1728</v>
      </c>
      <c r="C1226" s="212">
        <f>SUMIF('ตัดระหว่างกัน 2565'!D:D,$B1226,'ตัดระหว่างกัน 2565'!K:K)-SUMIF('ตัดระหว่างกัน 2565'!D:D,หมายเหตุ!$B1226,'ตัดระหว่างกัน 2565'!L:L)</f>
        <v>0</v>
      </c>
      <c r="D1226" s="213">
        <f>SUMIF('ตัดระหว่างกัน 2564'!D:D,หมายเหตุ!$B1226,'ตัดระหว่างกัน 2564'!K:K)-SUMIF('ตัดระหว่างกัน 2564'!D:D,$B1226,'ตัดระหว่างกัน 2564'!L:L)</f>
        <v>0</v>
      </c>
      <c r="E1226" s="305"/>
      <c r="F1226" s="307"/>
      <c r="G1226" s="307"/>
      <c r="H1226" s="307"/>
      <c r="I1226" s="307"/>
      <c r="U1226" s="155" t="str">
        <f t="shared" si="167"/>
        <v xml:space="preserve">  </v>
      </c>
    </row>
    <row r="1227" spans="1:21" hidden="1">
      <c r="A1227" s="303" t="s">
        <v>913</v>
      </c>
      <c r="B1227" s="356" t="s">
        <v>914</v>
      </c>
      <c r="C1227" s="212">
        <f>SUMIF('ตัดระหว่างกัน 2565'!D:D,$B1227,'ตัดระหว่างกัน 2565'!K:K)-SUMIF('ตัดระหว่างกัน 2565'!D:D,หมายเหตุ!$B1227,'ตัดระหว่างกัน 2565'!L:L)</f>
        <v>0</v>
      </c>
      <c r="D1227" s="213">
        <f>SUMIF('ตัดระหว่างกัน 2564'!D:D,หมายเหตุ!$B1227,'ตัดระหว่างกัน 2564'!K:K)-SUMIF('ตัดระหว่างกัน 2564'!D:D,$B1227,'ตัดระหว่างกัน 2564'!L:L)</f>
        <v>0</v>
      </c>
      <c r="E1227" s="263" t="s">
        <v>913</v>
      </c>
      <c r="F1227" s="346">
        <f>SUM(C1227)</f>
        <v>0</v>
      </c>
      <c r="G1227" s="346"/>
      <c r="H1227" s="346">
        <f>SUM(D1227)</f>
        <v>0</v>
      </c>
      <c r="I1227" s="264"/>
      <c r="U1227" s="155" t="str">
        <f t="shared" si="167"/>
        <v xml:space="preserve">  </v>
      </c>
    </row>
    <row r="1228" spans="1:21" hidden="1">
      <c r="A1228" s="303" t="s">
        <v>917</v>
      </c>
      <c r="B1228" s="356" t="s">
        <v>916</v>
      </c>
      <c r="C1228" s="212">
        <f>SUMIF('ตัดระหว่างกัน 2565'!D:D,$B1228,'ตัดระหว่างกัน 2565'!K:K)-SUMIF('ตัดระหว่างกัน 2565'!D:D,หมายเหตุ!$B1228,'ตัดระหว่างกัน 2565'!L:L)</f>
        <v>0</v>
      </c>
      <c r="D1228" s="213">
        <f>SUMIF('ตัดระหว่างกัน 2564'!D:D,หมายเหตุ!$B1228,'ตัดระหว่างกัน 2564'!K:K)-SUMIF('ตัดระหว่างกัน 2564'!D:D,$B1228,'ตัดระหว่างกัน 2564'!L:L)</f>
        <v>0</v>
      </c>
      <c r="E1228" s="263" t="s">
        <v>915</v>
      </c>
      <c r="F1228" s="346">
        <f t="shared" ref="F1228:F1231" si="168">SUM(C1228)</f>
        <v>0</v>
      </c>
      <c r="G1228" s="346"/>
      <c r="H1228" s="346">
        <f>SUM(D1228)</f>
        <v>0</v>
      </c>
      <c r="I1228" s="264"/>
      <c r="U1228" s="155" t="str">
        <f t="shared" si="167"/>
        <v xml:space="preserve">  </v>
      </c>
    </row>
    <row r="1229" spans="1:21" hidden="1">
      <c r="A1229" s="352" t="s">
        <v>918</v>
      </c>
      <c r="B1229" s="355" t="s">
        <v>919</v>
      </c>
      <c r="C1229" s="212">
        <f>SUMIF('ตัดระหว่างกัน 2565'!D:D,$B1229,'ตัดระหว่างกัน 2565'!K:K)-SUMIF('ตัดระหว่างกัน 2565'!D:D,หมายเหตุ!$B1229,'ตัดระหว่างกัน 2565'!L:L)</f>
        <v>0</v>
      </c>
      <c r="D1229" s="213">
        <f>SUMIF('ตัดระหว่างกัน 2564'!D:D,หมายเหตุ!$B1229,'ตัดระหว่างกัน 2564'!K:K)-SUMIF('ตัดระหว่างกัน 2564'!D:D,$B1229,'ตัดระหว่างกัน 2564'!L:L)</f>
        <v>0</v>
      </c>
      <c r="E1229" s="263" t="s">
        <v>918</v>
      </c>
      <c r="F1229" s="346">
        <f t="shared" si="168"/>
        <v>0</v>
      </c>
      <c r="G1229" s="346"/>
      <c r="H1229" s="346">
        <f>SUM(D1229)</f>
        <v>0</v>
      </c>
      <c r="I1229" s="264"/>
      <c r="U1229" s="155" t="str">
        <f t="shared" si="167"/>
        <v xml:space="preserve">  </v>
      </c>
    </row>
    <row r="1230" spans="1:21" hidden="1">
      <c r="A1230" s="303" t="s">
        <v>920</v>
      </c>
      <c r="B1230" s="356" t="s">
        <v>921</v>
      </c>
      <c r="C1230" s="212">
        <f>SUMIF('ตัดระหว่างกัน 2565'!D:D,$B1230,'ตัดระหว่างกัน 2565'!K:K)-SUMIF('ตัดระหว่างกัน 2565'!D:D,หมายเหตุ!$B1230,'ตัดระหว่างกัน 2565'!L:L)</f>
        <v>0</v>
      </c>
      <c r="D1230" s="213">
        <f>SUMIF('ตัดระหว่างกัน 2564'!D:D,หมายเหตุ!$B1230,'ตัดระหว่างกัน 2564'!K:K)-SUMIF('ตัดระหว่างกัน 2564'!D:D,$B1230,'ตัดระหว่างกัน 2564'!L:L)</f>
        <v>0</v>
      </c>
      <c r="E1230" s="263" t="s">
        <v>920</v>
      </c>
      <c r="F1230" s="346">
        <f t="shared" si="168"/>
        <v>0</v>
      </c>
      <c r="G1230" s="346"/>
      <c r="H1230" s="346">
        <f>SUM(D1230)</f>
        <v>0</v>
      </c>
      <c r="I1230" s="264"/>
      <c r="U1230" s="155" t="str">
        <f t="shared" si="167"/>
        <v xml:space="preserve">  </v>
      </c>
    </row>
    <row r="1231" spans="1:21" hidden="1">
      <c r="A1231" s="303" t="s">
        <v>924</v>
      </c>
      <c r="B1231" s="356" t="s">
        <v>923</v>
      </c>
      <c r="C1231" s="212">
        <f>SUMIF('ตัดระหว่างกัน 2565'!D:D,$B1231,'ตัดระหว่างกัน 2565'!K:K)-SUMIF('ตัดระหว่างกัน 2565'!D:D,หมายเหตุ!$B1231,'ตัดระหว่างกัน 2565'!L:L)</f>
        <v>0</v>
      </c>
      <c r="D1231" s="213">
        <f>SUMIF('ตัดระหว่างกัน 2564'!D:D,หมายเหตุ!$B1231,'ตัดระหว่างกัน 2564'!K:K)-SUMIF('ตัดระหว่างกัน 2564'!D:D,$B1231,'ตัดระหว่างกัน 2564'!L:L)</f>
        <v>0</v>
      </c>
      <c r="E1231" s="263" t="s">
        <v>922</v>
      </c>
      <c r="F1231" s="346">
        <f t="shared" si="168"/>
        <v>0</v>
      </c>
      <c r="G1231" s="346"/>
      <c r="H1231" s="346">
        <f>SUM(D1231)</f>
        <v>0</v>
      </c>
      <c r="I1231" s="264"/>
      <c r="U1231" s="155" t="str">
        <f t="shared" si="167"/>
        <v xml:space="preserve">  </v>
      </c>
    </row>
    <row r="1232" spans="1:21" hidden="1">
      <c r="A1232" s="303" t="s">
        <v>1731</v>
      </c>
      <c r="B1232" s="356" t="s">
        <v>1730</v>
      </c>
      <c r="C1232" s="212">
        <f>SUMIF('ตัดระหว่างกัน 2565'!D:D,$B1232,'ตัดระหว่างกัน 2565'!K:K)-SUMIF('ตัดระหว่างกัน 2565'!D:D,หมายเหตุ!$B1232,'ตัดระหว่างกัน 2565'!L:L)</f>
        <v>0</v>
      </c>
      <c r="D1232" s="213">
        <f>SUMIF('ตัดระหว่างกัน 2564'!D:D,หมายเหตุ!$B1232,'ตัดระหว่างกัน 2564'!K:K)-SUMIF('ตัดระหว่างกัน 2564'!D:D,$B1232,'ตัดระหว่างกัน 2564'!L:L)</f>
        <v>0</v>
      </c>
      <c r="E1232" s="305" t="s">
        <v>925</v>
      </c>
      <c r="F1232" s="346">
        <f>SUM(C1232:C1234)</f>
        <v>0</v>
      </c>
      <c r="G1232" s="346"/>
      <c r="H1232" s="346">
        <f>SUM(D1232:D1234)</f>
        <v>0</v>
      </c>
      <c r="I1232" s="307"/>
      <c r="U1232" s="155" t="str">
        <f t="shared" si="167"/>
        <v xml:space="preserve">  </v>
      </c>
    </row>
    <row r="1233" spans="1:21" hidden="1">
      <c r="A1233" s="303" t="s">
        <v>1733</v>
      </c>
      <c r="B1233" s="356" t="s">
        <v>1732</v>
      </c>
      <c r="C1233" s="212">
        <f>SUMIF('ตัดระหว่างกัน 2565'!D:D,$B1233,'ตัดระหว่างกัน 2565'!K:K)-SUMIF('ตัดระหว่างกัน 2565'!D:D,หมายเหตุ!$B1233,'ตัดระหว่างกัน 2565'!L:L)</f>
        <v>0</v>
      </c>
      <c r="D1233" s="213">
        <f>SUMIF('ตัดระหว่างกัน 2564'!D:D,หมายเหตุ!$B1233,'ตัดระหว่างกัน 2564'!K:K)-SUMIF('ตัดระหว่างกัน 2564'!D:D,$B1233,'ตัดระหว่างกัน 2564'!L:L)</f>
        <v>0</v>
      </c>
      <c r="E1233" s="305"/>
      <c r="F1233" s="346"/>
      <c r="G1233" s="346"/>
      <c r="H1233" s="346"/>
      <c r="I1233" s="307"/>
      <c r="U1233" s="155" t="str">
        <f t="shared" si="167"/>
        <v xml:space="preserve">  </v>
      </c>
    </row>
    <row r="1234" spans="1:21" hidden="1">
      <c r="A1234" s="303" t="s">
        <v>1735</v>
      </c>
      <c r="B1234" s="304" t="s">
        <v>1734</v>
      </c>
      <c r="C1234" s="212">
        <f>SUMIF('ตัดระหว่างกัน 2565'!D:D,$B1234,'ตัดระหว่างกัน 2565'!K:K)-SUMIF('ตัดระหว่างกัน 2565'!D:D,หมายเหตุ!$B1234,'ตัดระหว่างกัน 2565'!L:L)</f>
        <v>0</v>
      </c>
      <c r="D1234" s="213">
        <f>SUMIF('ตัดระหว่างกัน 2564'!D:D,หมายเหตุ!$B1234,'ตัดระหว่างกัน 2564'!K:K)-SUMIF('ตัดระหว่างกัน 2564'!D:D,$B1234,'ตัดระหว่างกัน 2564'!L:L)</f>
        <v>0</v>
      </c>
      <c r="E1234" s="305"/>
      <c r="F1234" s="346"/>
      <c r="G1234" s="346"/>
      <c r="H1234" s="346"/>
      <c r="I1234" s="307"/>
      <c r="U1234" s="155" t="str">
        <f t="shared" si="167"/>
        <v xml:space="preserve">  </v>
      </c>
    </row>
    <row r="1235" spans="1:21">
      <c r="A1235" s="303" t="s">
        <v>1737</v>
      </c>
      <c r="B1235" s="304" t="s">
        <v>1736</v>
      </c>
      <c r="C1235" s="212">
        <f>SUMIF('ตัดระหว่างกัน 2565'!D:D,$B1235,'ตัดระหว่างกัน 2565'!K:K)-SUMIF('ตัดระหว่างกัน 2565'!D:D,หมายเหตุ!$B1235,'ตัดระหว่างกัน 2565'!L:L)</f>
        <v>0</v>
      </c>
      <c r="D1235" s="213">
        <f>SUMIF('ตัดระหว่างกัน 2564'!D:D,หมายเหตุ!$B1235,'ตัดระหว่างกัน 2564'!K:K)-SUMIF('ตัดระหว่างกัน 2564'!D:D,$B1235,'ตัดระหว่างกัน 2564'!L:L)</f>
        <v>0</v>
      </c>
      <c r="E1235" s="305" t="s">
        <v>926</v>
      </c>
      <c r="F1235" s="310">
        <f>SUM(C1235:C1242)</f>
        <v>126445</v>
      </c>
      <c r="G1235" s="346"/>
      <c r="H1235" s="310">
        <f>SUM(D1235:D1242)</f>
        <v>119851</v>
      </c>
      <c r="I1235" s="307"/>
      <c r="U1235" s="155" t="str">
        <f t="shared" si="167"/>
        <v>แสดง</v>
      </c>
    </row>
    <row r="1236" spans="1:21" hidden="1">
      <c r="A1236" s="303" t="s">
        <v>1739</v>
      </c>
      <c r="B1236" s="304" t="s">
        <v>1738</v>
      </c>
      <c r="C1236" s="212">
        <f>SUMIF('ตัดระหว่างกัน 2565'!D:D,$B1236,'ตัดระหว่างกัน 2565'!K:K)-SUMIF('ตัดระหว่างกัน 2565'!D:D,หมายเหตุ!$B1236,'ตัดระหว่างกัน 2565'!L:L)</f>
        <v>117270</v>
      </c>
      <c r="D1236" s="213">
        <f>SUMIF('ตัดระหว่างกัน 2564'!D:D,หมายเหตุ!$B1236,'ตัดระหว่างกัน 2564'!K:K)-SUMIF('ตัดระหว่างกัน 2564'!D:D,$B1236,'ตัดระหว่างกัน 2564'!L:L)</f>
        <v>119851</v>
      </c>
      <c r="E1236" s="305"/>
      <c r="F1236" s="307"/>
      <c r="G1236" s="346"/>
      <c r="H1236" s="307"/>
      <c r="I1236" s="307"/>
      <c r="U1236" s="155" t="str">
        <f t="shared" si="167"/>
        <v xml:space="preserve">  </v>
      </c>
    </row>
    <row r="1237" spans="1:21" hidden="1">
      <c r="A1237" s="303" t="s">
        <v>1741</v>
      </c>
      <c r="B1237" s="304" t="s">
        <v>1740</v>
      </c>
      <c r="C1237" s="212">
        <f>SUMIF('ตัดระหว่างกัน 2565'!D:D,$B1237,'ตัดระหว่างกัน 2565'!K:K)-SUMIF('ตัดระหว่างกัน 2565'!D:D,หมายเหตุ!$B1237,'ตัดระหว่างกัน 2565'!L:L)</f>
        <v>0</v>
      </c>
      <c r="D1237" s="213">
        <f>SUMIF('ตัดระหว่างกัน 2564'!D:D,หมายเหตุ!$B1237,'ตัดระหว่างกัน 2564'!K:K)-SUMIF('ตัดระหว่างกัน 2564'!D:D,$B1237,'ตัดระหว่างกัน 2564'!L:L)</f>
        <v>0</v>
      </c>
      <c r="E1237" s="305"/>
      <c r="F1237" s="307"/>
      <c r="G1237" s="346"/>
      <c r="H1237" s="307"/>
      <c r="I1237" s="307"/>
      <c r="U1237" s="155" t="str">
        <f t="shared" si="167"/>
        <v xml:space="preserve">  </v>
      </c>
    </row>
    <row r="1238" spans="1:21" hidden="1">
      <c r="A1238" s="303" t="s">
        <v>1743</v>
      </c>
      <c r="B1238" s="304" t="s">
        <v>1742</v>
      </c>
      <c r="C1238" s="212">
        <f>SUMIF('ตัดระหว่างกัน 2565'!D:D,$B1238,'ตัดระหว่างกัน 2565'!K:K)-SUMIF('ตัดระหว่างกัน 2565'!D:D,หมายเหตุ!$B1238,'ตัดระหว่างกัน 2565'!L:L)</f>
        <v>0</v>
      </c>
      <c r="D1238" s="213">
        <f>SUMIF('ตัดระหว่างกัน 2564'!D:D,หมายเหตุ!$B1238,'ตัดระหว่างกัน 2564'!K:K)-SUMIF('ตัดระหว่างกัน 2564'!D:D,$B1238,'ตัดระหว่างกัน 2564'!L:L)</f>
        <v>0</v>
      </c>
      <c r="E1238" s="305"/>
      <c r="F1238" s="307"/>
      <c r="G1238" s="346"/>
      <c r="H1238" s="307"/>
      <c r="I1238" s="307"/>
      <c r="U1238" s="155" t="str">
        <f t="shared" si="167"/>
        <v xml:space="preserve">  </v>
      </c>
    </row>
    <row r="1239" spans="1:21" hidden="1">
      <c r="A1239" s="303" t="s">
        <v>1745</v>
      </c>
      <c r="B1239" s="304" t="s">
        <v>1744</v>
      </c>
      <c r="C1239" s="212">
        <f>SUMIF('ตัดระหว่างกัน 2565'!D:D,$B1239,'ตัดระหว่างกัน 2565'!K:K)-SUMIF('ตัดระหว่างกัน 2565'!D:D,หมายเหตุ!$B1239,'ตัดระหว่างกัน 2565'!L:L)</f>
        <v>0</v>
      </c>
      <c r="D1239" s="213">
        <f>SUMIF('ตัดระหว่างกัน 2564'!D:D,หมายเหตุ!$B1239,'ตัดระหว่างกัน 2564'!K:K)-SUMIF('ตัดระหว่างกัน 2564'!D:D,$B1239,'ตัดระหว่างกัน 2564'!L:L)</f>
        <v>0</v>
      </c>
      <c r="E1239" s="305"/>
      <c r="F1239" s="307"/>
      <c r="G1239" s="346"/>
      <c r="H1239" s="307"/>
      <c r="I1239" s="307"/>
      <c r="U1239" s="155" t="str">
        <f t="shared" si="167"/>
        <v xml:space="preserve">  </v>
      </c>
    </row>
    <row r="1240" spans="1:21" hidden="1">
      <c r="A1240" s="303" t="s">
        <v>1747</v>
      </c>
      <c r="B1240" s="304" t="s">
        <v>1746</v>
      </c>
      <c r="C1240" s="212">
        <f>SUMIF('ตัดระหว่างกัน 2565'!D:D,$B1240,'ตัดระหว่างกัน 2565'!K:K)-SUMIF('ตัดระหว่างกัน 2565'!D:D,หมายเหตุ!$B1240,'ตัดระหว่างกัน 2565'!L:L)</f>
        <v>0</v>
      </c>
      <c r="D1240" s="213">
        <f>SUMIF('ตัดระหว่างกัน 2564'!D:D,หมายเหตุ!$B1240,'ตัดระหว่างกัน 2564'!K:K)-SUMIF('ตัดระหว่างกัน 2564'!D:D,$B1240,'ตัดระหว่างกัน 2564'!L:L)</f>
        <v>0</v>
      </c>
      <c r="E1240" s="305"/>
      <c r="F1240" s="307"/>
      <c r="G1240" s="346"/>
      <c r="H1240" s="307"/>
      <c r="I1240" s="307"/>
      <c r="U1240" s="155" t="str">
        <f t="shared" si="167"/>
        <v xml:space="preserve">  </v>
      </c>
    </row>
    <row r="1241" spans="1:21" hidden="1">
      <c r="A1241" s="303" t="s">
        <v>1749</v>
      </c>
      <c r="B1241" s="304" t="s">
        <v>1748</v>
      </c>
      <c r="C1241" s="212">
        <f>SUMIF('ตัดระหว่างกัน 2565'!D:D,$B1241,'ตัดระหว่างกัน 2565'!K:K)-SUMIF('ตัดระหว่างกัน 2565'!D:D,หมายเหตุ!$B1241,'ตัดระหว่างกัน 2565'!L:L)</f>
        <v>0</v>
      </c>
      <c r="D1241" s="213">
        <f>SUMIF('ตัดระหว่างกัน 2564'!D:D,หมายเหตุ!$B1241,'ตัดระหว่างกัน 2564'!K:K)-SUMIF('ตัดระหว่างกัน 2564'!D:D,$B1241,'ตัดระหว่างกัน 2564'!L:L)</f>
        <v>0</v>
      </c>
      <c r="E1241" s="305"/>
      <c r="F1241" s="307"/>
      <c r="G1241" s="346"/>
      <c r="H1241" s="307"/>
      <c r="I1241" s="307"/>
      <c r="U1241" s="155" t="str">
        <f t="shared" si="167"/>
        <v xml:space="preserve">  </v>
      </c>
    </row>
    <row r="1242" spans="1:21" hidden="1">
      <c r="A1242" s="303" t="s">
        <v>926</v>
      </c>
      <c r="B1242" s="304" t="s">
        <v>1750</v>
      </c>
      <c r="C1242" s="212">
        <f>SUMIF('ตัดระหว่างกัน 2565'!D:D,$B1242,'ตัดระหว่างกัน 2565'!K:K)-SUMIF('ตัดระหว่างกัน 2565'!D:D,หมายเหตุ!$B1242,'ตัดระหว่างกัน 2565'!L:L)</f>
        <v>9175</v>
      </c>
      <c r="D1242" s="213">
        <f>SUMIF('ตัดระหว่างกัน 2564'!D:D,หมายเหตุ!$B1242,'ตัดระหว่างกัน 2564'!K:K)-SUMIF('ตัดระหว่างกัน 2564'!D:D,$B1242,'ตัดระหว่างกัน 2564'!L:L)</f>
        <v>0</v>
      </c>
      <c r="E1242" s="305"/>
      <c r="F1242" s="307"/>
      <c r="G1242" s="346"/>
      <c r="H1242" s="307"/>
      <c r="I1242" s="307"/>
      <c r="U1242" s="155" t="str">
        <f t="shared" si="167"/>
        <v xml:space="preserve">  </v>
      </c>
    </row>
    <row r="1243" spans="1:21" ht="20.25" thickBot="1">
      <c r="A1243" s="308"/>
      <c r="B1243" s="309"/>
      <c r="C1243" s="368"/>
      <c r="D1243" s="309"/>
      <c r="E1243" s="301" t="s">
        <v>927</v>
      </c>
      <c r="F1243" s="318">
        <f>SUM(F1161:F1242)</f>
        <v>126445</v>
      </c>
      <c r="G1243" s="346"/>
      <c r="H1243" s="318">
        <f>SUM(H1161:H1242)</f>
        <v>119851</v>
      </c>
      <c r="I1243" s="312"/>
      <c r="U1243" s="155" t="str">
        <f t="shared" si="167"/>
        <v>แสดง</v>
      </c>
    </row>
    <row r="1244" spans="1:21" ht="20.25" thickTop="1">
      <c r="G1244" s="346"/>
      <c r="U1244" s="155" t="str">
        <f t="shared" ref="U1244:U1245" si="169">IF($F$1243&lt;&gt;0,"แสดง",IF($H$1243&lt;&gt;0,"แสดง","  "))</f>
        <v>แสดง</v>
      </c>
    </row>
    <row r="1245" spans="1:21">
      <c r="U1245" s="155" t="str">
        <f t="shared" si="169"/>
        <v>แสดง</v>
      </c>
    </row>
    <row r="1246" spans="1:21" hidden="1">
      <c r="A1246" s="296"/>
      <c r="B1246" s="297"/>
      <c r="C1246" s="298"/>
      <c r="D1246" s="297"/>
      <c r="E1246" s="299" t="s">
        <v>1150</v>
      </c>
      <c r="F1246" s="293"/>
      <c r="G1246" s="293"/>
      <c r="H1246" s="293"/>
      <c r="I1246" s="294"/>
      <c r="U1246" s="155" t="str">
        <f>IF($F$1254&lt;&gt;0,"แสดง",IF($H$1254&lt;&gt;0,"แสดง","  "))</f>
        <v xml:space="preserve">  </v>
      </c>
    </row>
    <row r="1247" spans="1:21">
      <c r="A1247" s="300"/>
      <c r="B1247" s="297"/>
      <c r="C1247" s="298"/>
      <c r="D1247" s="297"/>
      <c r="E1247" s="301"/>
      <c r="H1247" s="178" t="s">
        <v>973</v>
      </c>
      <c r="I1247" s="294"/>
      <c r="U1247" s="155" t="str">
        <f t="shared" ref="U1247:U1256" si="170">IF(F1247&lt;&gt;0,"แสดง",IF(H1247&lt;&gt;0,"แสดง","  "))</f>
        <v>แสดง</v>
      </c>
    </row>
    <row r="1248" spans="1:21">
      <c r="A1248" s="300"/>
      <c r="B1248" s="297"/>
      <c r="C1248" s="298"/>
      <c r="D1248" s="297"/>
      <c r="E1248" s="301"/>
      <c r="F1248" s="302">
        <v>2565</v>
      </c>
      <c r="G1248" s="302"/>
      <c r="H1248" s="302">
        <v>2564</v>
      </c>
      <c r="I1248" s="302"/>
      <c r="U1248" s="155" t="str">
        <f t="shared" si="170"/>
        <v>แสดง</v>
      </c>
    </row>
    <row r="1249" spans="1:21" hidden="1">
      <c r="A1249" s="303" t="s">
        <v>1752</v>
      </c>
      <c r="B1249" s="304" t="s">
        <v>1751</v>
      </c>
      <c r="C1249" s="212">
        <f>SUMIF('ตัดระหว่างกัน 2565'!D:D,$B1249,'ตัดระหว่างกัน 2565'!K:K)-SUMIF('ตัดระหว่างกัน 2565'!D:D,หมายเหตุ!$B1249,'ตัดระหว่างกัน 2565'!L:L)</f>
        <v>0</v>
      </c>
      <c r="D1249" s="213">
        <f>SUMIF('ตัดระหว่างกัน 2564'!D:D,หมายเหตุ!$B1249,'ตัดระหว่างกัน 2564'!K:K)-SUMIF('ตัดระหว่างกัน 2564'!D:D,$B1249,'ตัดระหว่างกัน 2564'!L:L)</f>
        <v>0</v>
      </c>
      <c r="E1249" s="305" t="s">
        <v>928</v>
      </c>
      <c r="F1249" s="306">
        <f>SUM(C1249:C1250)</f>
        <v>0</v>
      </c>
      <c r="G1249" s="306"/>
      <c r="H1249" s="306">
        <f>SUM(D1249:D1250)</f>
        <v>0</v>
      </c>
      <c r="I1249" s="307"/>
      <c r="U1249" s="155" t="str">
        <f t="shared" si="170"/>
        <v xml:space="preserve">  </v>
      </c>
    </row>
    <row r="1250" spans="1:21" hidden="1">
      <c r="A1250" s="303" t="s">
        <v>1754</v>
      </c>
      <c r="B1250" s="304" t="s">
        <v>1753</v>
      </c>
      <c r="C1250" s="212">
        <f>SUMIF('ตัดระหว่างกัน 2565'!D:D,$B1250,'ตัดระหว่างกัน 2565'!K:K)-SUMIF('ตัดระหว่างกัน 2565'!D:D,หมายเหตุ!$B1250,'ตัดระหว่างกัน 2565'!L:L)</f>
        <v>0</v>
      </c>
      <c r="D1250" s="213">
        <f>SUMIF('ตัดระหว่างกัน 2564'!D:D,หมายเหตุ!$B1250,'ตัดระหว่างกัน 2564'!K:K)-SUMIF('ตัดระหว่างกัน 2564'!D:D,$B1250,'ตัดระหว่างกัน 2564'!L:L)</f>
        <v>0</v>
      </c>
      <c r="E1250" s="305"/>
      <c r="F1250" s="307"/>
      <c r="G1250" s="307"/>
      <c r="H1250" s="307"/>
      <c r="I1250" s="307"/>
      <c r="U1250" s="155" t="str">
        <f t="shared" si="170"/>
        <v xml:space="preserve">  </v>
      </c>
    </row>
    <row r="1251" spans="1:21" hidden="1">
      <c r="A1251" s="361" t="s">
        <v>929</v>
      </c>
      <c r="B1251" s="371">
        <v>5201030101.0010004</v>
      </c>
      <c r="C1251" s="212">
        <f>SUMIF('ตัดระหว่างกัน 2565'!D:D,$B1251,'ตัดระหว่างกัน 2565'!K:K)-SUMIF('ตัดระหว่างกัน 2565'!D:D,หมายเหตุ!$B1251,'ตัดระหว่างกัน 2565'!L:L)</f>
        <v>0</v>
      </c>
      <c r="D1251" s="213">
        <f>SUMIF('ตัดระหว่างกัน 2564'!D:D,หมายเหตุ!$B1251,'ตัดระหว่างกัน 2564'!K:K)-SUMIF('ตัดระหว่างกัน 2564'!D:D,$B1251,'ตัดระหว่างกัน 2564'!L:L)</f>
        <v>0</v>
      </c>
      <c r="E1251" s="333" t="s">
        <v>929</v>
      </c>
      <c r="F1251" s="346">
        <f>SUM(C1251)</f>
        <v>0</v>
      </c>
      <c r="G1251" s="346"/>
      <c r="H1251" s="346">
        <f>SUM(D1251)</f>
        <v>0</v>
      </c>
      <c r="I1251" s="264"/>
      <c r="U1251" s="155" t="str">
        <f t="shared" si="170"/>
        <v xml:space="preserve">  </v>
      </c>
    </row>
    <row r="1252" spans="1:21" hidden="1">
      <c r="A1252" s="308" t="s">
        <v>930</v>
      </c>
      <c r="B1252" s="372">
        <v>5201030102.0010004</v>
      </c>
      <c r="C1252" s="212">
        <f>SUMIF('ตัดระหว่างกัน 2565'!D:D,$B1252,'ตัดระหว่างกัน 2565'!K:K)-SUMIF('ตัดระหว่างกัน 2565'!D:D,หมายเหตุ!$B1252,'ตัดระหว่างกัน 2565'!L:L)</f>
        <v>0</v>
      </c>
      <c r="D1252" s="213">
        <f>SUMIF('ตัดระหว่างกัน 2564'!D:D,หมายเหตุ!$B1252,'ตัดระหว่างกัน 2564'!K:K)-SUMIF('ตัดระหว่างกัน 2564'!D:D,$B1252,'ตัดระหว่างกัน 2564'!L:L)</f>
        <v>0</v>
      </c>
      <c r="E1252" s="263" t="s">
        <v>930</v>
      </c>
      <c r="F1252" s="346">
        <f t="shared" ref="F1252:F1253" si="171">SUM(C1252)</f>
        <v>0</v>
      </c>
      <c r="G1252" s="346"/>
      <c r="H1252" s="346">
        <f>SUM(D1252)</f>
        <v>0</v>
      </c>
      <c r="I1252" s="264"/>
      <c r="U1252" s="155" t="str">
        <f t="shared" si="170"/>
        <v xml:space="preserve">  </v>
      </c>
    </row>
    <row r="1253" spans="1:21" hidden="1">
      <c r="A1253" s="308" t="s">
        <v>931</v>
      </c>
      <c r="B1253" s="372">
        <v>5201030199.0010004</v>
      </c>
      <c r="C1253" s="212">
        <f>SUMIF('ตัดระหว่างกัน 2565'!D:D,$B1253,'ตัดระหว่างกัน 2565'!K:K)-SUMIF('ตัดระหว่างกัน 2565'!D:D,หมายเหตุ!$B1253,'ตัดระหว่างกัน 2565'!L:L)</f>
        <v>0</v>
      </c>
      <c r="D1253" s="213">
        <f>SUMIF('ตัดระหว่างกัน 2564'!D:D,หมายเหตุ!$B1253,'ตัดระหว่างกัน 2564'!K:K)-SUMIF('ตัดระหว่างกัน 2564'!D:D,$B1253,'ตัดระหว่างกัน 2564'!L:L)</f>
        <v>0</v>
      </c>
      <c r="E1253" s="263" t="s">
        <v>931</v>
      </c>
      <c r="F1253" s="310">
        <f t="shared" si="171"/>
        <v>0</v>
      </c>
      <c r="G1253" s="346"/>
      <c r="H1253" s="310">
        <f>SUM(D1253)</f>
        <v>0</v>
      </c>
      <c r="I1253" s="264"/>
      <c r="U1253" s="155" t="str">
        <f t="shared" si="170"/>
        <v xml:space="preserve">  </v>
      </c>
    </row>
    <row r="1254" spans="1:21" ht="20.25" hidden="1" thickBot="1">
      <c r="E1254" s="301" t="s">
        <v>932</v>
      </c>
      <c r="F1254" s="354">
        <f>SUM(F1249:F1253)</f>
        <v>0</v>
      </c>
      <c r="G1254" s="346"/>
      <c r="H1254" s="354">
        <f>SUM(H1249:H1253)</f>
        <v>0</v>
      </c>
      <c r="I1254" s="312"/>
      <c r="J1254" s="265"/>
      <c r="K1254" s="265"/>
      <c r="L1254" s="263"/>
      <c r="M1254" s="263"/>
      <c r="U1254" s="155" t="str">
        <f t="shared" si="170"/>
        <v xml:space="preserve">  </v>
      </c>
    </row>
    <row r="1255" spans="1:21" hidden="1">
      <c r="E1255" s="263"/>
      <c r="F1255" s="264"/>
      <c r="G1255" s="346"/>
      <c r="H1255" s="264"/>
      <c r="I1255" s="264"/>
      <c r="J1255" s="265"/>
      <c r="K1255" s="265"/>
      <c r="L1255" s="263"/>
      <c r="M1255" s="263"/>
      <c r="U1255" s="155" t="str">
        <f t="shared" si="170"/>
        <v xml:space="preserve">  </v>
      </c>
    </row>
    <row r="1256" spans="1:21" hidden="1">
      <c r="G1256" s="346"/>
      <c r="U1256" s="155" t="str">
        <f t="shared" si="170"/>
        <v xml:space="preserve">  </v>
      </c>
    </row>
    <row r="1257" spans="1:21">
      <c r="A1257" s="373"/>
      <c r="B1257" s="373"/>
      <c r="C1257" s="374"/>
      <c r="D1257" s="373"/>
      <c r="E1257" s="293" t="s">
        <v>1149</v>
      </c>
      <c r="F1257" s="293"/>
      <c r="G1257" s="293"/>
      <c r="H1257" s="293"/>
      <c r="I1257" s="293"/>
      <c r="J1257" s="293"/>
      <c r="K1257" s="293"/>
      <c r="L1257" s="293"/>
      <c r="M1257" s="293"/>
      <c r="N1257" s="293"/>
      <c r="O1257" s="293"/>
      <c r="P1257" s="293"/>
      <c r="Q1257" s="293"/>
      <c r="R1257" s="293"/>
      <c r="S1257" s="293"/>
      <c r="T1257" s="293"/>
      <c r="U1257" s="155" t="str">
        <f t="shared" ref="U1257:U1260" si="172">IF($F$541&lt;&gt;0,"แสดง",IF($H$541&lt;&gt;0,"แสดง","  "))</f>
        <v>แสดง</v>
      </c>
    </row>
    <row r="1258" spans="1:21">
      <c r="A1258" s="308"/>
      <c r="B1258" s="308"/>
      <c r="C1258" s="375"/>
      <c r="D1258" s="308"/>
      <c r="E1258" s="295" t="s">
        <v>1771</v>
      </c>
      <c r="F1258" s="263"/>
      <c r="G1258" s="263"/>
      <c r="H1258" s="263"/>
      <c r="I1258" s="263"/>
      <c r="J1258" s="263"/>
      <c r="K1258" s="263"/>
      <c r="L1258" s="263"/>
      <c r="M1258" s="263"/>
      <c r="N1258" s="263"/>
      <c r="O1258" s="263"/>
      <c r="P1258" s="263"/>
      <c r="Q1258" s="263"/>
      <c r="R1258" s="263"/>
      <c r="S1258" s="263"/>
      <c r="T1258" s="263"/>
      <c r="U1258" s="155" t="str">
        <f t="shared" si="172"/>
        <v>แสดง</v>
      </c>
    </row>
    <row r="1259" spans="1:21">
      <c r="A1259" s="308"/>
      <c r="B1259" s="308"/>
      <c r="C1259" s="375"/>
      <c r="D1259" s="308"/>
      <c r="E1259" s="263"/>
      <c r="F1259" s="263"/>
      <c r="G1259" s="263"/>
      <c r="H1259" s="263"/>
      <c r="I1259" s="263"/>
      <c r="J1259" s="263"/>
      <c r="K1259" s="263"/>
      <c r="L1259" s="263"/>
      <c r="M1259" s="263"/>
      <c r="N1259" s="263"/>
      <c r="O1259" s="263"/>
      <c r="P1259" s="263"/>
      <c r="Q1259" s="263"/>
      <c r="R1259" s="263"/>
      <c r="S1259" s="263"/>
      <c r="T1259" s="263"/>
      <c r="U1259" s="155" t="str">
        <f t="shared" si="172"/>
        <v>แสดง</v>
      </c>
    </row>
    <row r="1260" spans="1:21">
      <c r="U1260" s="155" t="str">
        <f t="shared" si="172"/>
        <v>แสดง</v>
      </c>
    </row>
  </sheetData>
  <sheetProtection algorithmName="SHA-512" hashValue="NbbiUH78Zhhu/Obv00DV9w7TqJ2Gey4bGfsHinG7Yo49a77a2hukfJ8Qfxm3VKOwMJ51rWgU7aGuWVm4U+MJJQ==" saltValue="6vdM9uhg1Mf+1bdNmEb2Tw==" spinCount="100000" sheet="1" formatCells="0" formatColumns="0" formatRows="0" insertColumns="0" insertRows="0" insertHyperlinks="0" deleteColumns="0" deleteRows="0" sort="0" autoFilter="0" pivotTables="0"/>
  <autoFilter ref="U3:U1260">
    <filterColumn colId="0">
      <customFilters>
        <customFilter operator="notEqual" val=" "/>
      </customFilters>
    </filterColumn>
  </autoFilter>
  <mergeCells count="17">
    <mergeCell ref="E1:H1"/>
    <mergeCell ref="E2:H2"/>
    <mergeCell ref="E3:H3"/>
    <mergeCell ref="L479:P479"/>
    <mergeCell ref="F480:F481"/>
    <mergeCell ref="H480:H481"/>
    <mergeCell ref="J480:J481"/>
    <mergeCell ref="E467:P467"/>
    <mergeCell ref="F473:F474"/>
    <mergeCell ref="H473:H474"/>
    <mergeCell ref="J473:J474"/>
    <mergeCell ref="F937:H937"/>
    <mergeCell ref="F975:H975"/>
    <mergeCell ref="E749:E750"/>
    <mergeCell ref="N487:T487"/>
    <mergeCell ref="R508:T508"/>
    <mergeCell ref="F487:L487"/>
  </mergeCells>
  <pageMargins left="0.62992125984251968" right="0.23622047244094491" top="0.74803149606299213" bottom="0.43307086614173229" header="0.31496062992125984" footer="0.31496062992125984"/>
  <pageSetup paperSize="9" orientation="portrait" horizontalDpi="360" verticalDpi="36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7" tint="0.59999389629810485"/>
  </sheetPr>
  <dimension ref="A1:U1406"/>
  <sheetViews>
    <sheetView topLeftCell="E1289" zoomScaleNormal="100" workbookViewId="0">
      <selection activeCell="L1252" sqref="L1252"/>
    </sheetView>
  </sheetViews>
  <sheetFormatPr defaultColWidth="8.875" defaultRowHeight="19.5"/>
  <cols>
    <col min="1" max="1" width="37.25" style="201" hidden="1" customWidth="1"/>
    <col min="2" max="2" width="16.75" style="201" hidden="1" customWidth="1"/>
    <col min="3" max="3" width="14" style="202" hidden="1" customWidth="1"/>
    <col min="4" max="4" width="21.25" style="201" hidden="1" customWidth="1"/>
    <col min="5" max="5" width="47" style="155" customWidth="1"/>
    <col min="6" max="6" width="14.5" style="155" customWidth="1"/>
    <col min="7" max="7" width="2.5" style="155" customWidth="1"/>
    <col min="8" max="8" width="14.5" style="155" customWidth="1"/>
    <col min="9" max="9" width="2.5" style="155" customWidth="1"/>
    <col min="10" max="10" width="14.5" style="155" customWidth="1"/>
    <col min="11" max="11" width="3.875" style="155" customWidth="1"/>
    <col min="12" max="12" width="15.875" style="155" customWidth="1"/>
    <col min="13" max="13" width="1" style="155" customWidth="1"/>
    <col min="14" max="14" width="14.75" style="155" customWidth="1"/>
    <col min="15" max="15" width="1" style="155" customWidth="1"/>
    <col min="16" max="16" width="14.75" style="155" customWidth="1"/>
    <col min="17" max="17" width="1" style="155" customWidth="1"/>
    <col min="18" max="18" width="14.75" style="155" customWidth="1"/>
    <col min="19" max="19" width="1" style="155" customWidth="1"/>
    <col min="20" max="20" width="6.875" style="155" customWidth="1"/>
    <col min="21" max="16384" width="8.875" style="155"/>
  </cols>
  <sheetData>
    <row r="1" spans="1:21">
      <c r="E1" s="486" t="s">
        <v>2074</v>
      </c>
      <c r="F1" s="486"/>
      <c r="G1" s="486"/>
      <c r="H1" s="486"/>
      <c r="I1" s="462"/>
      <c r="J1" s="462"/>
      <c r="K1" s="462"/>
    </row>
    <row r="2" spans="1:21">
      <c r="A2" s="203" t="s">
        <v>999</v>
      </c>
      <c r="B2" s="204" t="s">
        <v>1172</v>
      </c>
      <c r="C2" s="204">
        <v>2565</v>
      </c>
      <c r="D2" s="204">
        <v>2564</v>
      </c>
      <c r="E2" s="486" t="s">
        <v>998</v>
      </c>
      <c r="F2" s="486"/>
      <c r="G2" s="486"/>
      <c r="H2" s="486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</row>
    <row r="3" spans="1:21">
      <c r="B3" s="204"/>
      <c r="C3" s="205"/>
      <c r="D3" s="204"/>
      <c r="E3" s="486" t="s">
        <v>1765</v>
      </c>
      <c r="F3" s="486"/>
      <c r="G3" s="486"/>
      <c r="H3" s="486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156" t="s">
        <v>1800</v>
      </c>
    </row>
    <row r="4" spans="1:21">
      <c r="B4" s="206"/>
      <c r="C4" s="207"/>
      <c r="D4" s="206"/>
      <c r="E4" s="461" t="s">
        <v>1860</v>
      </c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155" t="str">
        <f>IF($F$12&lt;&gt;0,"แสดง",IF($H$12&lt;&gt;0,"แสดง","  "))</f>
        <v>แสดง</v>
      </c>
    </row>
    <row r="5" spans="1:21">
      <c r="B5" s="204"/>
      <c r="C5" s="205"/>
      <c r="D5" s="204"/>
      <c r="E5" s="209"/>
      <c r="H5" s="462" t="s">
        <v>973</v>
      </c>
      <c r="I5" s="208"/>
      <c r="J5" s="462"/>
      <c r="K5" s="462"/>
      <c r="L5" s="462"/>
      <c r="M5" s="462"/>
      <c r="N5" s="462"/>
      <c r="O5" s="462"/>
      <c r="P5" s="462"/>
      <c r="Q5" s="462"/>
      <c r="R5" s="462"/>
      <c r="S5" s="462"/>
      <c r="T5" s="462"/>
      <c r="U5" s="155" t="str">
        <f t="shared" ref="U5:U6" si="0">IF($F$12&lt;&gt;0,"แสดง",IF($H$12&lt;&gt;0,"แสดง","  "))</f>
        <v>แสดง</v>
      </c>
    </row>
    <row r="6" spans="1:21">
      <c r="B6" s="204"/>
      <c r="C6" s="205"/>
      <c r="D6" s="204"/>
      <c r="E6" s="209"/>
      <c r="F6" s="462">
        <v>2565</v>
      </c>
      <c r="G6" s="462"/>
      <c r="H6" s="462">
        <v>2564</v>
      </c>
      <c r="I6" s="462"/>
      <c r="J6" s="462"/>
      <c r="K6" s="462"/>
      <c r="L6" s="462"/>
      <c r="M6" s="462"/>
      <c r="N6" s="462"/>
      <c r="O6" s="462"/>
      <c r="P6" s="462"/>
      <c r="Q6" s="462"/>
      <c r="R6" s="462"/>
      <c r="S6" s="462"/>
      <c r="T6" s="462"/>
      <c r="U6" s="155" t="str">
        <f t="shared" si="0"/>
        <v>แสดง</v>
      </c>
    </row>
    <row r="7" spans="1:21" hidden="1">
      <c r="A7" s="210" t="s">
        <v>4</v>
      </c>
      <c r="B7" s="211" t="s">
        <v>3</v>
      </c>
      <c r="C7" s="212">
        <f>SUMIF('ตัดระหว่างกัน 2565'!D:D,$B7,'ตัดระหว่างกัน 2565'!K:K)-SUMIF('ตัดระหว่างกัน 2565'!D:D,'หมายเหตุ (2)'!$B7,'ตัดระหว่างกัน 2565'!L:L)</f>
        <v>0</v>
      </c>
      <c r="D7" s="213">
        <f>SUMIF('ตัดระหว่างกัน 2564'!D:D,'หมายเหตุ (2)'!$B7,'ตัดระหว่างกัน 2564'!K:K)-SUMIF('ตัดระหว่างกัน 2564'!D:D,$B7,'ตัดระหว่างกัน 2564'!L:L)</f>
        <v>0</v>
      </c>
      <c r="E7" s="214" t="s">
        <v>4</v>
      </c>
      <c r="F7" s="215">
        <f>SUM(C7)</f>
        <v>0</v>
      </c>
      <c r="G7" s="215"/>
      <c r="H7" s="215">
        <f>SUM(D7)</f>
        <v>0</v>
      </c>
      <c r="I7" s="216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155" t="str">
        <f>IF(F7&lt;&gt;0,"แสดง",IF(H7&lt;&gt;0,"แสดง","  "))</f>
        <v xml:space="preserve">  </v>
      </c>
    </row>
    <row r="8" spans="1:21">
      <c r="A8" s="218" t="s">
        <v>1211</v>
      </c>
      <c r="B8" s="219" t="s">
        <v>1210</v>
      </c>
      <c r="C8" s="212">
        <f>SUMIF('ตัดระหว่างกัน 2565'!D:D,$B8,'ตัดระหว่างกัน 2565'!K:K)-SUMIF('ตัดระหว่างกัน 2565'!D:D,'หมายเหตุ (2)'!$B8,'ตัดระหว่างกัน 2565'!L:L)</f>
        <v>0</v>
      </c>
      <c r="D8" s="213">
        <f>SUMIF('ตัดระหว่างกัน 2564'!D:D,'หมายเหตุ (2)'!$B8,'ตัดระหว่างกัน 2564'!K:K)-SUMIF('ตัดระหว่างกัน 2564'!D:D,$B8,'ตัดระหว่างกัน 2564'!L:L)</f>
        <v>0</v>
      </c>
      <c r="E8" s="158" t="s">
        <v>7</v>
      </c>
      <c r="F8" s="166">
        <f>SUM(C8:C9)</f>
        <v>91213243.350000009</v>
      </c>
      <c r="G8" s="166"/>
      <c r="H8" s="166">
        <f>SUM(D8:D9)</f>
        <v>78643894.269999996</v>
      </c>
      <c r="I8" s="160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55" t="str">
        <f t="shared" ref="U8:U87" si="1">IF(F8&lt;&gt;0,"แสดง",IF(H8&lt;&gt;0,"แสดง","  "))</f>
        <v>แสดง</v>
      </c>
    </row>
    <row r="9" spans="1:21" hidden="1">
      <c r="A9" s="218" t="s">
        <v>1209</v>
      </c>
      <c r="B9" s="219" t="s">
        <v>1208</v>
      </c>
      <c r="C9" s="212">
        <f>SUMIF('ตัดระหว่างกัน 2565'!D:D,$B9,'ตัดระหว่างกัน 2565'!K:K)-SUMIF('ตัดระหว่างกัน 2565'!D:D,'หมายเหตุ (2)'!$B9,'ตัดระหว่างกัน 2565'!L:L)</f>
        <v>91213243.350000009</v>
      </c>
      <c r="D9" s="213">
        <f>SUMIF('ตัดระหว่างกัน 2564'!D:D,'หมายเหตุ (2)'!$B9,'ตัดระหว่างกัน 2564'!K:K)-SUMIF('ตัดระหว่างกัน 2564'!D:D,$B9,'ตัดระหว่างกัน 2564'!L:L)</f>
        <v>78643894.269999996</v>
      </c>
      <c r="E9" s="158"/>
      <c r="F9" s="166"/>
      <c r="G9" s="166"/>
      <c r="H9" s="166"/>
      <c r="I9" s="160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55" t="str">
        <f t="shared" si="1"/>
        <v xml:space="preserve">  </v>
      </c>
    </row>
    <row r="10" spans="1:21" hidden="1">
      <c r="A10" s="210" t="s">
        <v>1034</v>
      </c>
      <c r="B10" s="211" t="s">
        <v>1035</v>
      </c>
      <c r="C10" s="212">
        <f>SUMIF('ตัดระหว่างกัน 2565'!D:D,$B10,'ตัดระหว่างกัน 2565'!K:K)-SUMIF('ตัดระหว่างกัน 2565'!D:D,'หมายเหตุ (2)'!$B10,'ตัดระหว่างกัน 2565'!L:L)</f>
        <v>0</v>
      </c>
      <c r="D10" s="213">
        <f>SUMIF('ตัดระหว่างกัน 2564'!D:D,'หมายเหตุ (2)'!$B10,'ตัดระหว่างกัน 2564'!K:K)-SUMIF('ตัดระหว่างกัน 2564'!D:D,$B10,'ตัดระหว่างกัน 2564'!L:L)</f>
        <v>0</v>
      </c>
      <c r="E10" s="158" t="s">
        <v>1068</v>
      </c>
      <c r="F10" s="166">
        <f>SUM(C10)</f>
        <v>0</v>
      </c>
      <c r="G10" s="166"/>
      <c r="H10" s="166">
        <f>SUM(D10)</f>
        <v>0</v>
      </c>
      <c r="I10" s="160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155" t="str">
        <f t="shared" si="1"/>
        <v xml:space="preserve">  </v>
      </c>
    </row>
    <row r="11" spans="1:21" hidden="1">
      <c r="A11" s="210" t="s">
        <v>5</v>
      </c>
      <c r="B11" s="211" t="s">
        <v>6</v>
      </c>
      <c r="C11" s="212">
        <f>SUMIF('ตัดระหว่างกัน 2565'!D:D,$B11,'ตัดระหว่างกัน 2565'!K:K)-SUMIF('ตัดระหว่างกัน 2565'!D:D,'หมายเหตุ (2)'!$B11,'ตัดระหว่างกัน 2565'!L:L)</f>
        <v>0</v>
      </c>
      <c r="D11" s="213">
        <f>SUMIF('ตัดระหว่างกัน 2564'!D:D,'หมายเหตุ (2)'!$B11,'ตัดระหว่างกัน 2564'!K:K)-SUMIF('ตัดระหว่างกัน 2564'!D:D,$B11,'ตัดระหว่างกัน 2564'!L:L)</f>
        <v>0</v>
      </c>
      <c r="E11" s="214" t="s">
        <v>5</v>
      </c>
      <c r="F11" s="215">
        <f>SUM(C11)</f>
        <v>0</v>
      </c>
      <c r="G11" s="166"/>
      <c r="H11" s="215">
        <f>SUM(D11)</f>
        <v>0</v>
      </c>
      <c r="I11" s="216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155" t="str">
        <f t="shared" si="1"/>
        <v xml:space="preserve">  </v>
      </c>
    </row>
    <row r="12" spans="1:21" ht="20.25" thickBot="1">
      <c r="B12" s="220"/>
      <c r="C12" s="212"/>
      <c r="D12" s="220"/>
      <c r="E12" s="156" t="s">
        <v>1000</v>
      </c>
      <c r="F12" s="221">
        <f>SUM(F7:F11)</f>
        <v>91213243.350000009</v>
      </c>
      <c r="G12" s="166"/>
      <c r="H12" s="221">
        <f>SUM(H7:H11)</f>
        <v>78643894.269999996</v>
      </c>
      <c r="I12" s="183"/>
      <c r="J12" s="462"/>
      <c r="K12" s="462"/>
      <c r="L12" s="222"/>
      <c r="M12" s="222"/>
      <c r="N12" s="222"/>
      <c r="O12" s="222"/>
      <c r="P12" s="222"/>
      <c r="Q12" s="222"/>
      <c r="R12" s="222"/>
      <c r="S12" s="222"/>
      <c r="T12" s="222"/>
      <c r="U12" s="155" t="str">
        <f t="shared" si="1"/>
        <v>แสดง</v>
      </c>
    </row>
    <row r="13" spans="1:21" ht="20.25" thickTop="1">
      <c r="G13" s="166"/>
      <c r="U13" s="155" t="str">
        <f t="shared" ref="U13:U14" si="2">IF($F$12&lt;&gt;0,"แสดง",IF($H$12&lt;&gt;0,"แสดง","  "))</f>
        <v>แสดง</v>
      </c>
    </row>
    <row r="14" spans="1:21">
      <c r="G14" s="166"/>
      <c r="U14" s="155" t="str">
        <f t="shared" si="2"/>
        <v>แสดง</v>
      </c>
    </row>
    <row r="15" spans="1:21" hidden="1">
      <c r="A15" s="203"/>
      <c r="B15" s="204"/>
      <c r="C15" s="205"/>
      <c r="D15" s="204"/>
      <c r="E15" s="461" t="s">
        <v>1861</v>
      </c>
      <c r="F15" s="179"/>
      <c r="G15" s="166"/>
      <c r="H15" s="179"/>
      <c r="I15" s="462"/>
      <c r="L15" s="462"/>
      <c r="M15" s="462"/>
      <c r="N15" s="462"/>
      <c r="O15" s="462"/>
      <c r="P15" s="462"/>
      <c r="Q15" s="462"/>
      <c r="R15" s="462"/>
      <c r="S15" s="462"/>
      <c r="T15" s="462"/>
      <c r="U15" s="155" t="str">
        <f t="shared" ref="U15:U17" si="3">IF($F$18&lt;&gt;0,"แสดง",IF($H$18&lt;&gt;0,"แสดง",IF($H$21&lt;&gt;0,"แสดง",IF($F$21&lt;&gt;0,"แสดง","  "))))</f>
        <v xml:space="preserve">  </v>
      </c>
    </row>
    <row r="16" spans="1:21" hidden="1">
      <c r="A16" s="223"/>
      <c r="B16" s="204"/>
      <c r="C16" s="205"/>
      <c r="D16" s="204"/>
      <c r="E16" s="209"/>
      <c r="G16" s="166"/>
      <c r="H16" s="462" t="s">
        <v>973</v>
      </c>
      <c r="I16" s="208"/>
      <c r="L16" s="462"/>
      <c r="M16" s="462"/>
      <c r="N16" s="462"/>
      <c r="O16" s="462"/>
      <c r="P16" s="462"/>
      <c r="Q16" s="462"/>
      <c r="R16" s="462"/>
      <c r="S16" s="462"/>
      <c r="T16" s="462"/>
      <c r="U16" s="155" t="str">
        <f t="shared" si="3"/>
        <v xml:space="preserve">  </v>
      </c>
    </row>
    <row r="17" spans="1:21" hidden="1">
      <c r="A17" s="223"/>
      <c r="B17" s="204"/>
      <c r="C17" s="205"/>
      <c r="D17" s="204"/>
      <c r="E17" s="209"/>
      <c r="F17" s="462">
        <v>2565</v>
      </c>
      <c r="G17" s="166"/>
      <c r="H17" s="462">
        <v>2564</v>
      </c>
      <c r="I17" s="462"/>
      <c r="L17" s="462"/>
      <c r="M17" s="462"/>
      <c r="N17" s="462"/>
      <c r="O17" s="462"/>
      <c r="P17" s="462"/>
      <c r="Q17" s="462"/>
      <c r="R17" s="462"/>
      <c r="S17" s="462"/>
      <c r="T17" s="462"/>
      <c r="U17" s="155" t="str">
        <f t="shared" si="3"/>
        <v xml:space="preserve">  </v>
      </c>
    </row>
    <row r="18" spans="1:21" hidden="1">
      <c r="A18" s="224" t="s">
        <v>1215</v>
      </c>
      <c r="B18" s="225" t="s">
        <v>1212</v>
      </c>
      <c r="C18" s="212">
        <f>SUMIF('ตัดระหว่างกัน 2565'!D:D,$B18,'ตัดระหว่างกัน 2565'!K:K)-SUMIF('ตัดระหว่างกัน 2565'!D:D,'หมายเหตุ (2)'!$B18,'ตัดระหว่างกัน 2565'!L:L)</f>
        <v>0</v>
      </c>
      <c r="D18" s="213">
        <f>SUMIF('ตัดระหว่างกัน 2564'!D:D,'หมายเหตุ (2)'!$B18,'ตัดระหว่างกัน 2564'!K:K)-SUMIF('ตัดระหว่างกัน 2564'!D:D,$B18,'ตัดระหว่างกัน 2564'!L:L)</f>
        <v>0</v>
      </c>
      <c r="E18" s="158" t="s">
        <v>22</v>
      </c>
      <c r="F18" s="166">
        <f>SUM(C18:C20)</f>
        <v>0</v>
      </c>
      <c r="G18" s="166"/>
      <c r="H18" s="166">
        <f>SUM(D18:D20)</f>
        <v>0</v>
      </c>
      <c r="I18" s="166"/>
      <c r="L18" s="226"/>
      <c r="M18" s="226"/>
      <c r="N18" s="226"/>
      <c r="O18" s="226"/>
      <c r="P18" s="226"/>
      <c r="Q18" s="226"/>
      <c r="R18" s="226"/>
      <c r="S18" s="226"/>
      <c r="T18" s="226"/>
      <c r="U18" s="155" t="str">
        <f t="shared" si="1"/>
        <v xml:space="preserve">  </v>
      </c>
    </row>
    <row r="19" spans="1:21" hidden="1">
      <c r="A19" s="224" t="s">
        <v>1216</v>
      </c>
      <c r="B19" s="225" t="s">
        <v>1213</v>
      </c>
      <c r="C19" s="212">
        <f>SUMIF('ตัดระหว่างกัน 2565'!D:D,$B19,'ตัดระหว่างกัน 2565'!K:K)-SUMIF('ตัดระหว่างกัน 2565'!D:D,'หมายเหตุ (2)'!$B19,'ตัดระหว่างกัน 2565'!L:L)</f>
        <v>0</v>
      </c>
      <c r="D19" s="213">
        <f>SUMIF('ตัดระหว่างกัน 2564'!D:D,'หมายเหตุ (2)'!$B19,'ตัดระหว่างกัน 2564'!K:K)-SUMIF('ตัดระหว่างกัน 2564'!D:D,$B19,'ตัดระหว่างกัน 2564'!L:L)</f>
        <v>0</v>
      </c>
      <c r="E19" s="158"/>
      <c r="F19" s="159"/>
      <c r="G19" s="166"/>
      <c r="H19" s="159"/>
      <c r="I19" s="159"/>
      <c r="L19" s="226"/>
      <c r="M19" s="226"/>
      <c r="N19" s="226"/>
      <c r="O19" s="226"/>
      <c r="P19" s="226"/>
      <c r="Q19" s="226"/>
      <c r="R19" s="226"/>
      <c r="S19" s="226"/>
      <c r="T19" s="226"/>
      <c r="U19" s="155" t="str">
        <f t="shared" si="1"/>
        <v xml:space="preserve">  </v>
      </c>
    </row>
    <row r="20" spans="1:21" hidden="1">
      <c r="A20" s="224" t="s">
        <v>1217</v>
      </c>
      <c r="B20" s="225" t="s">
        <v>1214</v>
      </c>
      <c r="C20" s="212">
        <f>SUMIF('ตัดระหว่างกัน 2565'!D:D,$B20,'ตัดระหว่างกัน 2565'!K:K)-SUMIF('ตัดระหว่างกัน 2565'!D:D,'หมายเหตุ (2)'!$B20,'ตัดระหว่างกัน 2565'!L:L)</f>
        <v>0</v>
      </c>
      <c r="D20" s="213">
        <f>SUMIF('ตัดระหว่างกัน 2564'!D:D,'หมายเหตุ (2)'!$B20,'ตัดระหว่างกัน 2564'!K:K)-SUMIF('ตัดระหว่างกัน 2564'!D:D,$B20,'ตัดระหว่างกัน 2564'!L:L)</f>
        <v>0</v>
      </c>
      <c r="E20" s="158"/>
      <c r="F20" s="159"/>
      <c r="G20" s="166"/>
      <c r="H20" s="159"/>
      <c r="I20" s="159"/>
      <c r="L20" s="226"/>
      <c r="M20" s="226"/>
      <c r="N20" s="226"/>
      <c r="O20" s="226"/>
      <c r="P20" s="226"/>
      <c r="Q20" s="226"/>
      <c r="R20" s="226"/>
      <c r="S20" s="226"/>
      <c r="T20" s="226"/>
      <c r="U20" s="155" t="str">
        <f t="shared" si="1"/>
        <v xml:space="preserve">  </v>
      </c>
    </row>
    <row r="21" spans="1:21" hidden="1">
      <c r="A21" s="224" t="s">
        <v>1225</v>
      </c>
      <c r="B21" s="219" t="s">
        <v>1226</v>
      </c>
      <c r="C21" s="212">
        <f>SUMIF('ตัดระหว่างกัน 2565'!D:D,$B21,'ตัดระหว่างกัน 2565'!K:K)-SUMIF('ตัดระหว่างกัน 2565'!D:D,'หมายเหตุ (2)'!$B21,'ตัดระหว่างกัน 2565'!L:L)</f>
        <v>0</v>
      </c>
      <c r="D21" s="213">
        <f>SUMIF('ตัดระหว่างกัน 2564'!D:D,'หมายเหตุ (2)'!$B21,'ตัดระหว่างกัน 2564'!K:K)-SUMIF('ตัดระหว่างกัน 2564'!D:D,$B21,'ตัดระหว่างกัน 2564'!L:L)</f>
        <v>0</v>
      </c>
      <c r="E21" s="158" t="s">
        <v>24</v>
      </c>
      <c r="F21" s="166">
        <f>SUM(C21:C28)</f>
        <v>0</v>
      </c>
      <c r="G21" s="166"/>
      <c r="H21" s="166">
        <f>SUM(D21:D28)</f>
        <v>0</v>
      </c>
      <c r="I21" s="166"/>
      <c r="L21" s="167"/>
      <c r="M21" s="167"/>
      <c r="N21" s="167"/>
      <c r="O21" s="167"/>
      <c r="P21" s="167"/>
      <c r="Q21" s="167"/>
      <c r="R21" s="167"/>
      <c r="S21" s="167"/>
      <c r="T21" s="167"/>
      <c r="U21" s="155" t="str">
        <f t="shared" si="1"/>
        <v xml:space="preserve">  </v>
      </c>
    </row>
    <row r="22" spans="1:21" hidden="1">
      <c r="A22" s="224" t="s">
        <v>1227</v>
      </c>
      <c r="B22" s="219" t="s">
        <v>1218</v>
      </c>
      <c r="C22" s="212">
        <f>SUMIF('ตัดระหว่างกัน 2565'!D:D,$B22,'ตัดระหว่างกัน 2565'!K:K)-SUMIF('ตัดระหว่างกัน 2565'!D:D,'หมายเหตุ (2)'!$B22,'ตัดระหว่างกัน 2565'!L:L)</f>
        <v>0</v>
      </c>
      <c r="D22" s="213">
        <f>SUMIF('ตัดระหว่างกัน 2564'!D:D,'หมายเหตุ (2)'!$B22,'ตัดระหว่างกัน 2564'!K:K)-SUMIF('ตัดระหว่างกัน 2564'!D:D,$B22,'ตัดระหว่างกัน 2564'!L:L)</f>
        <v>0</v>
      </c>
      <c r="E22" s="158"/>
      <c r="F22" s="159"/>
      <c r="G22" s="166"/>
      <c r="H22" s="159"/>
      <c r="I22" s="159"/>
      <c r="L22" s="167"/>
      <c r="M22" s="167"/>
      <c r="N22" s="167"/>
      <c r="O22" s="167"/>
      <c r="P22" s="167"/>
      <c r="Q22" s="167"/>
      <c r="R22" s="167"/>
      <c r="S22" s="167"/>
      <c r="T22" s="167"/>
      <c r="U22" s="155" t="str">
        <f t="shared" si="1"/>
        <v xml:space="preserve">  </v>
      </c>
    </row>
    <row r="23" spans="1:21" hidden="1">
      <c r="A23" s="224" t="s">
        <v>1228</v>
      </c>
      <c r="B23" s="219" t="s">
        <v>1219</v>
      </c>
      <c r="C23" s="212">
        <f>SUMIF('ตัดระหว่างกัน 2565'!D:D,$B23,'ตัดระหว่างกัน 2565'!K:K)-SUMIF('ตัดระหว่างกัน 2565'!D:D,'หมายเหตุ (2)'!$B23,'ตัดระหว่างกัน 2565'!L:L)</f>
        <v>0</v>
      </c>
      <c r="D23" s="213">
        <f>SUMIF('ตัดระหว่างกัน 2564'!D:D,'หมายเหตุ (2)'!$B23,'ตัดระหว่างกัน 2564'!K:K)-SUMIF('ตัดระหว่างกัน 2564'!D:D,$B23,'ตัดระหว่างกัน 2564'!L:L)</f>
        <v>0</v>
      </c>
      <c r="E23" s="158"/>
      <c r="F23" s="159"/>
      <c r="G23" s="166"/>
      <c r="H23" s="159"/>
      <c r="I23" s="159"/>
      <c r="L23" s="167"/>
      <c r="M23" s="167"/>
      <c r="N23" s="167"/>
      <c r="O23" s="167"/>
      <c r="P23" s="167"/>
      <c r="Q23" s="167"/>
      <c r="R23" s="167"/>
      <c r="S23" s="167"/>
      <c r="T23" s="167"/>
      <c r="U23" s="155" t="str">
        <f t="shared" si="1"/>
        <v xml:space="preserve">  </v>
      </c>
    </row>
    <row r="24" spans="1:21" hidden="1">
      <c r="A24" s="224" t="s">
        <v>1229</v>
      </c>
      <c r="B24" s="219" t="s">
        <v>1221</v>
      </c>
      <c r="C24" s="212">
        <f>SUMIF('ตัดระหว่างกัน 2565'!D:D,$B24,'ตัดระหว่างกัน 2565'!K:K)-SUMIF('ตัดระหว่างกัน 2565'!D:D,'หมายเหตุ (2)'!$B24,'ตัดระหว่างกัน 2565'!L:L)</f>
        <v>0</v>
      </c>
      <c r="D24" s="213">
        <f>SUMIF('ตัดระหว่างกัน 2564'!D:D,'หมายเหตุ (2)'!$B24,'ตัดระหว่างกัน 2564'!K:K)-SUMIF('ตัดระหว่างกัน 2564'!D:D,$B24,'ตัดระหว่างกัน 2564'!L:L)</f>
        <v>0</v>
      </c>
      <c r="E24" s="158"/>
      <c r="F24" s="159"/>
      <c r="G24" s="166"/>
      <c r="H24" s="159"/>
      <c r="I24" s="159"/>
      <c r="L24" s="167"/>
      <c r="M24" s="167"/>
      <c r="N24" s="167"/>
      <c r="O24" s="167"/>
      <c r="P24" s="167"/>
      <c r="Q24" s="167"/>
      <c r="R24" s="167"/>
      <c r="S24" s="167"/>
      <c r="T24" s="167"/>
      <c r="U24" s="155" t="str">
        <f t="shared" si="1"/>
        <v xml:space="preserve">  </v>
      </c>
    </row>
    <row r="25" spans="1:21" hidden="1">
      <c r="A25" s="224" t="s">
        <v>1230</v>
      </c>
      <c r="B25" s="219" t="s">
        <v>1222</v>
      </c>
      <c r="C25" s="212">
        <f>SUMIF('ตัดระหว่างกัน 2565'!D:D,$B25,'ตัดระหว่างกัน 2565'!K:K)-SUMIF('ตัดระหว่างกัน 2565'!D:D,'หมายเหตุ (2)'!$B25,'ตัดระหว่างกัน 2565'!L:L)</f>
        <v>0</v>
      </c>
      <c r="D25" s="213">
        <f>SUMIF('ตัดระหว่างกัน 2564'!D:D,'หมายเหตุ (2)'!$B25,'ตัดระหว่างกัน 2564'!K:K)-SUMIF('ตัดระหว่างกัน 2564'!D:D,$B25,'ตัดระหว่างกัน 2564'!L:L)</f>
        <v>0</v>
      </c>
      <c r="E25" s="158"/>
      <c r="F25" s="159"/>
      <c r="G25" s="166"/>
      <c r="H25" s="159"/>
      <c r="I25" s="159"/>
      <c r="L25" s="167"/>
      <c r="M25" s="167"/>
      <c r="N25" s="167"/>
      <c r="O25" s="167"/>
      <c r="P25" s="167"/>
      <c r="Q25" s="167"/>
      <c r="R25" s="167"/>
      <c r="S25" s="167"/>
      <c r="T25" s="167"/>
      <c r="U25" s="155" t="str">
        <f t="shared" si="1"/>
        <v xml:space="preserve">  </v>
      </c>
    </row>
    <row r="26" spans="1:21" hidden="1">
      <c r="A26" s="224" t="s">
        <v>1231</v>
      </c>
      <c r="B26" s="219" t="s">
        <v>1220</v>
      </c>
      <c r="C26" s="212">
        <f>SUMIF('ตัดระหว่างกัน 2565'!D:D,$B26,'ตัดระหว่างกัน 2565'!K:K)-SUMIF('ตัดระหว่างกัน 2565'!D:D,'หมายเหตุ (2)'!$B26,'ตัดระหว่างกัน 2565'!L:L)</f>
        <v>0</v>
      </c>
      <c r="D26" s="213">
        <f>SUMIF('ตัดระหว่างกัน 2564'!D:D,'หมายเหตุ (2)'!$B26,'ตัดระหว่างกัน 2564'!K:K)-SUMIF('ตัดระหว่างกัน 2564'!D:D,$B26,'ตัดระหว่างกัน 2564'!L:L)</f>
        <v>0</v>
      </c>
      <c r="E26" s="158"/>
      <c r="F26" s="159"/>
      <c r="G26" s="166"/>
      <c r="H26" s="159"/>
      <c r="I26" s="159"/>
      <c r="L26" s="167"/>
      <c r="M26" s="167"/>
      <c r="N26" s="167"/>
      <c r="O26" s="167"/>
      <c r="P26" s="167"/>
      <c r="Q26" s="167"/>
      <c r="R26" s="167"/>
      <c r="S26" s="167"/>
      <c r="T26" s="167"/>
      <c r="U26" s="155" t="str">
        <f t="shared" si="1"/>
        <v xml:space="preserve">  </v>
      </c>
    </row>
    <row r="27" spans="1:21" hidden="1">
      <c r="A27" s="224" t="s">
        <v>1232</v>
      </c>
      <c r="B27" s="219" t="s">
        <v>1223</v>
      </c>
      <c r="C27" s="212">
        <f>SUMIF('ตัดระหว่างกัน 2565'!D:D,$B27,'ตัดระหว่างกัน 2565'!K:K)-SUMIF('ตัดระหว่างกัน 2565'!D:D,'หมายเหตุ (2)'!$B27,'ตัดระหว่างกัน 2565'!L:L)</f>
        <v>0</v>
      </c>
      <c r="D27" s="213">
        <f>SUMIF('ตัดระหว่างกัน 2564'!D:D,'หมายเหตุ (2)'!$B27,'ตัดระหว่างกัน 2564'!K:K)-SUMIF('ตัดระหว่างกัน 2564'!D:D,$B27,'ตัดระหว่างกัน 2564'!L:L)</f>
        <v>0</v>
      </c>
      <c r="E27" s="158"/>
      <c r="F27" s="159"/>
      <c r="G27" s="166"/>
      <c r="H27" s="159"/>
      <c r="I27" s="159"/>
      <c r="L27" s="167"/>
      <c r="M27" s="167"/>
      <c r="N27" s="167"/>
      <c r="O27" s="167"/>
      <c r="P27" s="167"/>
      <c r="Q27" s="167"/>
      <c r="R27" s="167"/>
      <c r="S27" s="167"/>
      <c r="T27" s="167"/>
      <c r="U27" s="155" t="str">
        <f t="shared" si="1"/>
        <v xml:space="preserve">  </v>
      </c>
    </row>
    <row r="28" spans="1:21" hidden="1">
      <c r="A28" s="224" t="s">
        <v>1233</v>
      </c>
      <c r="B28" s="219" t="s">
        <v>1224</v>
      </c>
      <c r="C28" s="212">
        <f>SUMIF('ตัดระหว่างกัน 2565'!D:D,$B28,'ตัดระหว่างกัน 2565'!K:K)-SUMIF('ตัดระหว่างกัน 2565'!D:D,'หมายเหตุ (2)'!$B28,'ตัดระหว่างกัน 2565'!L:L)</f>
        <v>0</v>
      </c>
      <c r="D28" s="213">
        <f>SUMIF('ตัดระหว่างกัน 2564'!D:D,'หมายเหตุ (2)'!$B28,'ตัดระหว่างกัน 2564'!K:K)-SUMIF('ตัดระหว่างกัน 2564'!D:D,$B28,'ตัดระหว่างกัน 2564'!L:L)</f>
        <v>0</v>
      </c>
      <c r="E28" s="158"/>
      <c r="F28" s="159"/>
      <c r="G28" s="166"/>
      <c r="H28" s="159"/>
      <c r="I28" s="159"/>
      <c r="L28" s="167"/>
      <c r="M28" s="167"/>
      <c r="N28" s="167"/>
      <c r="O28" s="167"/>
      <c r="P28" s="167"/>
      <c r="Q28" s="167"/>
      <c r="R28" s="167"/>
      <c r="S28" s="167"/>
      <c r="T28" s="167"/>
      <c r="U28" s="155" t="str">
        <f t="shared" si="1"/>
        <v xml:space="preserve">  </v>
      </c>
    </row>
    <row r="29" spans="1:21" hidden="1">
      <c r="A29" s="227" t="s">
        <v>1243</v>
      </c>
      <c r="B29" s="219" t="s">
        <v>1234</v>
      </c>
      <c r="C29" s="212">
        <f>SUMIF('ตัดระหว่างกัน 2565'!D:D,$B29,'ตัดระหว่างกัน 2565'!K:K)-SUMIF('ตัดระหว่างกัน 2565'!D:D,'หมายเหตุ (2)'!$B29,'ตัดระหว่างกัน 2565'!L:L)</f>
        <v>0</v>
      </c>
      <c r="D29" s="213">
        <f>SUMIF('ตัดระหว่างกัน 2564'!D:D,'หมายเหตุ (2)'!$B29,'ตัดระหว่างกัน 2564'!K:K)-SUMIF('ตัดระหว่างกัน 2564'!D:D,$B29,'ตัดระหว่างกัน 2564'!L:L)</f>
        <v>0</v>
      </c>
      <c r="E29" s="158" t="s">
        <v>1839</v>
      </c>
      <c r="F29" s="196">
        <f>SUM(C29:C37)</f>
        <v>0</v>
      </c>
      <c r="G29" s="166"/>
      <c r="H29" s="196">
        <f>SUM(D29:D37)</f>
        <v>0</v>
      </c>
      <c r="I29" s="228"/>
      <c r="J29" s="158"/>
      <c r="K29" s="158"/>
      <c r="L29" s="167"/>
      <c r="M29" s="167"/>
      <c r="N29" s="167"/>
      <c r="O29" s="167"/>
      <c r="P29" s="167"/>
      <c r="Q29" s="167"/>
      <c r="R29" s="167"/>
      <c r="S29" s="167"/>
      <c r="T29" s="167"/>
      <c r="U29" s="155" t="str">
        <f t="shared" si="1"/>
        <v xml:space="preserve">  </v>
      </c>
    </row>
    <row r="30" spans="1:21" hidden="1">
      <c r="A30" s="227" t="s">
        <v>1244</v>
      </c>
      <c r="B30" s="219" t="s">
        <v>1235</v>
      </c>
      <c r="C30" s="212">
        <f>SUMIF('ตัดระหว่างกัน 2565'!D:D,$B30,'ตัดระหว่างกัน 2565'!K:K)-SUMIF('ตัดระหว่างกัน 2565'!D:D,'หมายเหตุ (2)'!$B30,'ตัดระหว่างกัน 2565'!L:L)</f>
        <v>0</v>
      </c>
      <c r="D30" s="213">
        <f>SUMIF('ตัดระหว่างกัน 2564'!D:D,'หมายเหตุ (2)'!$B30,'ตัดระหว่างกัน 2564'!K:K)-SUMIF('ตัดระหว่างกัน 2564'!D:D,$B30,'ตัดระหว่างกัน 2564'!L:L)</f>
        <v>0</v>
      </c>
      <c r="E30" s="158"/>
      <c r="F30" s="159"/>
      <c r="G30" s="166"/>
      <c r="H30" s="159"/>
      <c r="I30" s="159"/>
      <c r="J30" s="158"/>
      <c r="K30" s="158"/>
      <c r="L30" s="167"/>
      <c r="M30" s="167"/>
      <c r="N30" s="167"/>
      <c r="O30" s="167"/>
      <c r="P30" s="167"/>
      <c r="Q30" s="167"/>
      <c r="R30" s="167"/>
      <c r="S30" s="167"/>
      <c r="T30" s="167"/>
      <c r="U30" s="155" t="str">
        <f t="shared" si="1"/>
        <v xml:space="preserve">  </v>
      </c>
    </row>
    <row r="31" spans="1:21" hidden="1">
      <c r="A31" s="227" t="s">
        <v>1245</v>
      </c>
      <c r="B31" s="219" t="s">
        <v>1236</v>
      </c>
      <c r="C31" s="212">
        <f>SUMIF('ตัดระหว่างกัน 2565'!D:D,$B31,'ตัดระหว่างกัน 2565'!K:K)-SUMIF('ตัดระหว่างกัน 2565'!D:D,'หมายเหตุ (2)'!$B31,'ตัดระหว่างกัน 2565'!L:L)</f>
        <v>0</v>
      </c>
      <c r="D31" s="213">
        <f>SUMIF('ตัดระหว่างกัน 2564'!D:D,'หมายเหตุ (2)'!$B31,'ตัดระหว่างกัน 2564'!K:K)-SUMIF('ตัดระหว่างกัน 2564'!D:D,$B31,'ตัดระหว่างกัน 2564'!L:L)</f>
        <v>0</v>
      </c>
      <c r="E31" s="158"/>
      <c r="F31" s="159"/>
      <c r="G31" s="166"/>
      <c r="H31" s="159"/>
      <c r="I31" s="159"/>
      <c r="J31" s="158"/>
      <c r="K31" s="158"/>
      <c r="L31" s="167"/>
      <c r="M31" s="167"/>
      <c r="N31" s="167"/>
      <c r="O31" s="167"/>
      <c r="P31" s="167"/>
      <c r="Q31" s="167"/>
      <c r="R31" s="167"/>
      <c r="S31" s="167"/>
      <c r="T31" s="167"/>
      <c r="U31" s="155" t="str">
        <f t="shared" si="1"/>
        <v xml:space="preserve">  </v>
      </c>
    </row>
    <row r="32" spans="1:21" hidden="1">
      <c r="A32" s="227" t="s">
        <v>1246</v>
      </c>
      <c r="B32" s="219" t="s">
        <v>1237</v>
      </c>
      <c r="C32" s="212">
        <f>SUMIF('ตัดระหว่างกัน 2565'!D:D,$B32,'ตัดระหว่างกัน 2565'!K:K)-SUMIF('ตัดระหว่างกัน 2565'!D:D,'หมายเหตุ (2)'!$B32,'ตัดระหว่างกัน 2565'!L:L)</f>
        <v>0</v>
      </c>
      <c r="D32" s="213">
        <f>SUMIF('ตัดระหว่างกัน 2564'!D:D,'หมายเหตุ (2)'!$B32,'ตัดระหว่างกัน 2564'!K:K)-SUMIF('ตัดระหว่างกัน 2564'!D:D,$B32,'ตัดระหว่างกัน 2564'!L:L)</f>
        <v>0</v>
      </c>
      <c r="E32" s="158"/>
      <c r="F32" s="159"/>
      <c r="G32" s="166"/>
      <c r="H32" s="159"/>
      <c r="I32" s="159"/>
      <c r="J32" s="158"/>
      <c r="K32" s="158"/>
      <c r="L32" s="167"/>
      <c r="M32" s="167"/>
      <c r="N32" s="167"/>
      <c r="O32" s="167"/>
      <c r="P32" s="167"/>
      <c r="Q32" s="167"/>
      <c r="R32" s="167"/>
      <c r="S32" s="167"/>
      <c r="T32" s="167"/>
      <c r="U32" s="155" t="str">
        <f t="shared" si="1"/>
        <v xml:space="preserve">  </v>
      </c>
    </row>
    <row r="33" spans="1:21" hidden="1">
      <c r="A33" s="227" t="s">
        <v>1247</v>
      </c>
      <c r="B33" s="219" t="s">
        <v>1238</v>
      </c>
      <c r="C33" s="212">
        <f>SUMIF('ตัดระหว่างกัน 2565'!D:D,$B33,'ตัดระหว่างกัน 2565'!K:K)-SUMIF('ตัดระหว่างกัน 2565'!D:D,'หมายเหตุ (2)'!$B33,'ตัดระหว่างกัน 2565'!L:L)</f>
        <v>0</v>
      </c>
      <c r="D33" s="213">
        <f>SUMIF('ตัดระหว่างกัน 2564'!D:D,'หมายเหตุ (2)'!$B33,'ตัดระหว่างกัน 2564'!K:K)-SUMIF('ตัดระหว่างกัน 2564'!D:D,$B33,'ตัดระหว่างกัน 2564'!L:L)</f>
        <v>0</v>
      </c>
      <c r="E33" s="158"/>
      <c r="F33" s="159"/>
      <c r="G33" s="166"/>
      <c r="H33" s="159"/>
      <c r="I33" s="159"/>
      <c r="J33" s="158"/>
      <c r="K33" s="158"/>
      <c r="L33" s="167"/>
      <c r="M33" s="167"/>
      <c r="N33" s="167"/>
      <c r="O33" s="167"/>
      <c r="P33" s="167"/>
      <c r="Q33" s="167"/>
      <c r="R33" s="167"/>
      <c r="S33" s="167"/>
      <c r="T33" s="167"/>
      <c r="U33" s="155" t="str">
        <f t="shared" si="1"/>
        <v xml:space="preserve">  </v>
      </c>
    </row>
    <row r="34" spans="1:21" hidden="1">
      <c r="A34" s="227" t="s">
        <v>1248</v>
      </c>
      <c r="B34" s="219" t="s">
        <v>1239</v>
      </c>
      <c r="C34" s="212">
        <f>SUMIF('ตัดระหว่างกัน 2565'!D:D,$B34,'ตัดระหว่างกัน 2565'!K:K)-SUMIF('ตัดระหว่างกัน 2565'!D:D,'หมายเหตุ (2)'!$B34,'ตัดระหว่างกัน 2565'!L:L)</f>
        <v>0</v>
      </c>
      <c r="D34" s="213">
        <f>SUMIF('ตัดระหว่างกัน 2564'!D:D,'หมายเหตุ (2)'!$B34,'ตัดระหว่างกัน 2564'!K:K)-SUMIF('ตัดระหว่างกัน 2564'!D:D,$B34,'ตัดระหว่างกัน 2564'!L:L)</f>
        <v>0</v>
      </c>
      <c r="E34" s="158"/>
      <c r="F34" s="159"/>
      <c r="G34" s="166"/>
      <c r="H34" s="159"/>
      <c r="I34" s="159"/>
      <c r="J34" s="158"/>
      <c r="K34" s="158"/>
      <c r="L34" s="167"/>
      <c r="M34" s="167"/>
      <c r="N34" s="167"/>
      <c r="O34" s="167"/>
      <c r="P34" s="167"/>
      <c r="Q34" s="167"/>
      <c r="R34" s="167"/>
      <c r="S34" s="167"/>
      <c r="T34" s="167"/>
      <c r="U34" s="155" t="str">
        <f t="shared" si="1"/>
        <v xml:space="preserve">  </v>
      </c>
    </row>
    <row r="35" spans="1:21" hidden="1">
      <c r="A35" s="227" t="s">
        <v>1249</v>
      </c>
      <c r="B35" s="219" t="s">
        <v>1240</v>
      </c>
      <c r="C35" s="212">
        <f>SUMIF('ตัดระหว่างกัน 2565'!D:D,$B35,'ตัดระหว่างกัน 2565'!K:K)-SUMIF('ตัดระหว่างกัน 2565'!D:D,'หมายเหตุ (2)'!$B35,'ตัดระหว่างกัน 2565'!L:L)</f>
        <v>0</v>
      </c>
      <c r="D35" s="213">
        <f>SUMIF('ตัดระหว่างกัน 2564'!D:D,'หมายเหตุ (2)'!$B35,'ตัดระหว่างกัน 2564'!K:K)-SUMIF('ตัดระหว่างกัน 2564'!D:D,$B35,'ตัดระหว่างกัน 2564'!L:L)</f>
        <v>0</v>
      </c>
      <c r="E35" s="158"/>
      <c r="F35" s="159"/>
      <c r="G35" s="166"/>
      <c r="H35" s="159"/>
      <c r="I35" s="159"/>
      <c r="J35" s="158"/>
      <c r="K35" s="158"/>
      <c r="L35" s="167"/>
      <c r="M35" s="167"/>
      <c r="N35" s="167"/>
      <c r="O35" s="167"/>
      <c r="P35" s="167"/>
      <c r="Q35" s="167"/>
      <c r="R35" s="167"/>
      <c r="S35" s="167"/>
      <c r="T35" s="167"/>
      <c r="U35" s="155" t="str">
        <f t="shared" si="1"/>
        <v xml:space="preserve">  </v>
      </c>
    </row>
    <row r="36" spans="1:21" hidden="1">
      <c r="A36" s="227" t="s">
        <v>1250</v>
      </c>
      <c r="B36" s="219" t="s">
        <v>1241</v>
      </c>
      <c r="C36" s="212">
        <f>SUMIF('ตัดระหว่างกัน 2565'!D:D,$B36,'ตัดระหว่างกัน 2565'!K:K)-SUMIF('ตัดระหว่างกัน 2565'!D:D,'หมายเหตุ (2)'!$B36,'ตัดระหว่างกัน 2565'!L:L)</f>
        <v>0</v>
      </c>
      <c r="D36" s="213">
        <f>SUMIF('ตัดระหว่างกัน 2564'!D:D,'หมายเหตุ (2)'!$B36,'ตัดระหว่างกัน 2564'!K:K)-SUMIF('ตัดระหว่างกัน 2564'!D:D,$B36,'ตัดระหว่างกัน 2564'!L:L)</f>
        <v>0</v>
      </c>
      <c r="E36" s="158"/>
      <c r="F36" s="159"/>
      <c r="G36" s="166"/>
      <c r="H36" s="159"/>
      <c r="I36" s="159"/>
      <c r="J36" s="158"/>
      <c r="K36" s="158"/>
      <c r="L36" s="167"/>
      <c r="M36" s="167"/>
      <c r="N36" s="167"/>
      <c r="O36" s="167"/>
      <c r="P36" s="167"/>
      <c r="Q36" s="167"/>
      <c r="R36" s="167"/>
      <c r="S36" s="167"/>
      <c r="T36" s="167"/>
      <c r="U36" s="155" t="str">
        <f t="shared" si="1"/>
        <v xml:space="preserve">  </v>
      </c>
    </row>
    <row r="37" spans="1:21" hidden="1">
      <c r="A37" s="227" t="s">
        <v>1251</v>
      </c>
      <c r="B37" s="219" t="s">
        <v>1242</v>
      </c>
      <c r="C37" s="212">
        <f>SUMIF('ตัดระหว่างกัน 2565'!D:D,$B37,'ตัดระหว่างกัน 2565'!K:K)-SUMIF('ตัดระหว่างกัน 2565'!D:D,'หมายเหตุ (2)'!$B37,'ตัดระหว่างกัน 2565'!L:L)</f>
        <v>0</v>
      </c>
      <c r="D37" s="213">
        <f>SUMIF('ตัดระหว่างกัน 2564'!D:D,'หมายเหตุ (2)'!$B37,'ตัดระหว่างกัน 2564'!K:K)-SUMIF('ตัดระหว่างกัน 2564'!D:D,$B37,'ตัดระหว่างกัน 2564'!L:L)</f>
        <v>0</v>
      </c>
      <c r="E37" s="158"/>
      <c r="F37" s="159"/>
      <c r="G37" s="166"/>
      <c r="H37" s="159"/>
      <c r="I37" s="159"/>
      <c r="J37" s="158"/>
      <c r="K37" s="158"/>
      <c r="L37" s="167"/>
      <c r="M37" s="167"/>
      <c r="N37" s="167"/>
      <c r="O37" s="167"/>
      <c r="P37" s="167"/>
      <c r="Q37" s="167"/>
      <c r="R37" s="167"/>
      <c r="S37" s="167"/>
      <c r="T37" s="167"/>
      <c r="U37" s="155" t="str">
        <f t="shared" si="1"/>
        <v xml:space="preserve">  </v>
      </c>
    </row>
    <row r="38" spans="1:21" ht="20.25" hidden="1" thickBot="1">
      <c r="B38" s="223"/>
      <c r="C38" s="229"/>
      <c r="D38" s="223"/>
      <c r="E38" s="230" t="s">
        <v>1111</v>
      </c>
      <c r="F38" s="231">
        <f>SUM(F18:F29)</f>
        <v>0</v>
      </c>
      <c r="G38" s="166"/>
      <c r="H38" s="231">
        <f>SUM(H18:H29)</f>
        <v>0</v>
      </c>
      <c r="I38" s="232"/>
      <c r="J38" s="465"/>
      <c r="K38" s="465"/>
      <c r="L38" s="465"/>
      <c r="M38" s="465"/>
      <c r="N38" s="465"/>
      <c r="O38" s="465"/>
      <c r="P38" s="465"/>
      <c r="Q38" s="465"/>
      <c r="R38" s="465"/>
      <c r="S38" s="465"/>
      <c r="T38" s="465"/>
      <c r="U38" s="155" t="str">
        <f>IF($F$18&lt;&gt;0,"แสดง",IF($H$18&lt;&gt;0,"แสดง",IF($H$21&lt;&gt;0,"แสดง",IF($F$21&lt;&gt;0,"แสดง","  "))))</f>
        <v xml:space="preserve">  </v>
      </c>
    </row>
    <row r="39" spans="1:21" hidden="1">
      <c r="B39" s="223"/>
      <c r="C39" s="229"/>
      <c r="D39" s="223"/>
      <c r="G39" s="166"/>
      <c r="U39" s="155" t="str">
        <f t="shared" ref="U39:U47" si="4">IF($F$18&lt;&gt;0,"แสดง",IF($H$18&lt;&gt;0,"แสดง",IF($H$21&lt;&gt;0,"แสดง",IF($F$21&lt;&gt;0,"แสดง","  "))))</f>
        <v xml:space="preserve">  </v>
      </c>
    </row>
    <row r="40" spans="1:21" hidden="1">
      <c r="B40" s="233"/>
      <c r="C40" s="234"/>
      <c r="D40" s="233"/>
      <c r="E40" s="156" t="s">
        <v>1077</v>
      </c>
      <c r="F40" s="156"/>
      <c r="G40" s="16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5" t="str">
        <f t="shared" si="4"/>
        <v xml:space="preserve">  </v>
      </c>
    </row>
    <row r="41" spans="1:21" hidden="1">
      <c r="F41" s="235"/>
      <c r="G41" s="166"/>
      <c r="H41" s="235"/>
      <c r="I41" s="156"/>
      <c r="J41" s="235"/>
      <c r="L41" s="462" t="s">
        <v>973</v>
      </c>
      <c r="M41" s="460"/>
      <c r="N41" s="460"/>
      <c r="O41" s="460"/>
      <c r="P41" s="460"/>
      <c r="Q41" s="460"/>
      <c r="R41" s="460"/>
      <c r="S41" s="460"/>
      <c r="T41" s="460"/>
      <c r="U41" s="155" t="str">
        <f t="shared" si="4"/>
        <v xml:space="preserve">  </v>
      </c>
    </row>
    <row r="42" spans="1:21" hidden="1">
      <c r="E42" s="460" t="s">
        <v>1053</v>
      </c>
      <c r="F42" s="236" t="s">
        <v>1073</v>
      </c>
      <c r="G42" s="183"/>
      <c r="H42" s="236" t="s">
        <v>1075</v>
      </c>
      <c r="I42" s="156"/>
      <c r="J42" s="236" t="s">
        <v>1075</v>
      </c>
      <c r="K42" s="156"/>
      <c r="L42" s="236" t="s">
        <v>21</v>
      </c>
      <c r="M42" s="161"/>
      <c r="N42" s="161"/>
      <c r="O42" s="161"/>
      <c r="P42" s="161"/>
      <c r="Q42" s="161"/>
      <c r="R42" s="161"/>
      <c r="S42" s="161"/>
      <c r="T42" s="161"/>
      <c r="U42" s="155" t="str">
        <f t="shared" si="4"/>
        <v xml:space="preserve">  </v>
      </c>
    </row>
    <row r="43" spans="1:21" hidden="1">
      <c r="F43" s="237" t="s">
        <v>1074</v>
      </c>
      <c r="G43" s="183"/>
      <c r="H43" s="237" t="s">
        <v>1076</v>
      </c>
      <c r="I43" s="156"/>
      <c r="J43" s="237" t="s">
        <v>1078</v>
      </c>
      <c r="K43" s="156"/>
      <c r="L43" s="237"/>
      <c r="M43" s="161"/>
      <c r="N43" s="161"/>
      <c r="O43" s="161"/>
      <c r="P43" s="161"/>
      <c r="Q43" s="161"/>
      <c r="R43" s="161"/>
      <c r="S43" s="161"/>
      <c r="T43" s="161"/>
      <c r="U43" s="155" t="str">
        <f t="shared" si="4"/>
        <v xml:space="preserve">  </v>
      </c>
    </row>
    <row r="44" spans="1:21" hidden="1">
      <c r="E44" s="161">
        <v>2565</v>
      </c>
      <c r="F44" s="238"/>
      <c r="G44" s="166"/>
      <c r="H44" s="238"/>
      <c r="I44" s="156"/>
      <c r="J44" s="238"/>
      <c r="K44" s="156"/>
      <c r="L44" s="239">
        <f>SUBTOTAL(9,F44:J44)</f>
        <v>0</v>
      </c>
      <c r="M44" s="173"/>
      <c r="N44" s="173"/>
      <c r="O44" s="173"/>
      <c r="P44" s="173"/>
      <c r="Q44" s="173"/>
      <c r="R44" s="173"/>
      <c r="S44" s="173"/>
      <c r="T44" s="173"/>
      <c r="U44" s="155" t="str">
        <f t="shared" si="4"/>
        <v xml:space="preserve">  </v>
      </c>
    </row>
    <row r="45" spans="1:21" hidden="1">
      <c r="E45" s="161">
        <v>2564</v>
      </c>
      <c r="F45" s="240"/>
      <c r="G45" s="166"/>
      <c r="H45" s="240"/>
      <c r="I45" s="156"/>
      <c r="J45" s="240"/>
      <c r="K45" s="156"/>
      <c r="L45" s="241">
        <f>SUBTOTAL(9,F45:J45)</f>
        <v>0</v>
      </c>
      <c r="M45" s="173"/>
      <c r="N45" s="173"/>
      <c r="O45" s="173"/>
      <c r="P45" s="173"/>
      <c r="Q45" s="173"/>
      <c r="R45" s="173"/>
      <c r="S45" s="173"/>
      <c r="T45" s="173"/>
      <c r="U45" s="155" t="str">
        <f t="shared" si="4"/>
        <v xml:space="preserve">  </v>
      </c>
    </row>
    <row r="46" spans="1:21" hidden="1">
      <c r="G46" s="166"/>
      <c r="I46" s="156"/>
      <c r="K46" s="156"/>
      <c r="U46" s="155" t="str">
        <f t="shared" si="4"/>
        <v xml:space="preserve">  </v>
      </c>
    </row>
    <row r="47" spans="1:21" hidden="1">
      <c r="G47" s="166"/>
      <c r="I47" s="156"/>
      <c r="U47" s="155" t="str">
        <f t="shared" si="4"/>
        <v xml:space="preserve">  </v>
      </c>
    </row>
    <row r="48" spans="1:21">
      <c r="A48" s="203"/>
      <c r="B48" s="204"/>
      <c r="C48" s="205"/>
      <c r="D48" s="204"/>
      <c r="E48" s="461" t="s">
        <v>2044</v>
      </c>
      <c r="F48" s="179"/>
      <c r="G48" s="166"/>
      <c r="H48" s="179"/>
      <c r="I48" s="462"/>
      <c r="U48" s="155" t="str">
        <f>IF($F$61&lt;&gt;0,"แสดง",IF($H$61&lt;&gt;0,"แสดง","  "))</f>
        <v>แสดง</v>
      </c>
    </row>
    <row r="49" spans="1:21">
      <c r="A49" s="223"/>
      <c r="B49" s="204"/>
      <c r="C49" s="205"/>
      <c r="D49" s="204"/>
      <c r="E49" s="209"/>
      <c r="G49" s="166"/>
      <c r="H49" s="462" t="s">
        <v>973</v>
      </c>
      <c r="I49" s="208"/>
      <c r="U49" s="155" t="str">
        <f t="shared" ref="U49:U50" si="5">IF($F$61&lt;&gt;0,"แสดง",IF($H$61&lt;&gt;0,"แสดง","  "))</f>
        <v>แสดง</v>
      </c>
    </row>
    <row r="50" spans="1:21">
      <c r="A50" s="223"/>
      <c r="B50" s="204"/>
      <c r="C50" s="205"/>
      <c r="D50" s="204"/>
      <c r="E50" s="209"/>
      <c r="F50" s="462">
        <v>2565</v>
      </c>
      <c r="G50" s="166"/>
      <c r="H50" s="462">
        <v>2564</v>
      </c>
      <c r="I50" s="462"/>
      <c r="U50" s="155" t="str">
        <f t="shared" si="5"/>
        <v>แสดง</v>
      </c>
    </row>
    <row r="51" spans="1:21">
      <c r="A51" s="227" t="s">
        <v>1256</v>
      </c>
      <c r="B51" s="219" t="s">
        <v>1252</v>
      </c>
      <c r="C51" s="212">
        <f>SUMIF('ตัดระหว่างกัน 2565'!D:D,$B51,'ตัดระหว่างกัน 2565'!K:K)-SUMIF('ตัดระหว่างกัน 2565'!D:D,'หมายเหตุ (2)'!$B51,'ตัดระหว่างกัน 2565'!L:L)</f>
        <v>0</v>
      </c>
      <c r="D51" s="213">
        <f>SUMIF('ตัดระหว่างกัน 2564'!D:D,'หมายเหตุ (2)'!$B51,'ตัดระหว่างกัน 2564'!K:K)-SUMIF('ตัดระหว่างกัน 2564'!D:D,$B51,'ตัดระหว่างกัน 2564'!L:L)</f>
        <v>0</v>
      </c>
      <c r="E51" s="158" t="s">
        <v>23</v>
      </c>
      <c r="F51" s="166">
        <f>SUM(C51:C54)</f>
        <v>49578.8</v>
      </c>
      <c r="G51" s="166"/>
      <c r="H51" s="166">
        <f>SUM(D51:D54)</f>
        <v>0</v>
      </c>
      <c r="I51" s="166"/>
      <c r="U51" s="155" t="str">
        <f t="shared" si="1"/>
        <v>แสดง</v>
      </c>
    </row>
    <row r="52" spans="1:21" hidden="1">
      <c r="A52" s="227" t="s">
        <v>1257</v>
      </c>
      <c r="B52" s="219" t="s">
        <v>1253</v>
      </c>
      <c r="C52" s="212">
        <f>SUMIF('ตัดระหว่างกัน 2565'!D:D,$B52,'ตัดระหว่างกัน 2565'!K:K)-SUMIF('ตัดระหว่างกัน 2565'!D:D,'หมายเหตุ (2)'!$B52,'ตัดระหว่างกัน 2565'!L:L)</f>
        <v>0</v>
      </c>
      <c r="D52" s="213">
        <f>SUMIF('ตัดระหว่างกัน 2564'!D:D,'หมายเหตุ (2)'!$B52,'ตัดระหว่างกัน 2564'!K:K)-SUMIF('ตัดระหว่างกัน 2564'!D:D,$B52,'ตัดระหว่างกัน 2564'!L:L)</f>
        <v>0</v>
      </c>
      <c r="E52" s="158"/>
      <c r="F52" s="159"/>
      <c r="G52" s="166"/>
      <c r="H52" s="159"/>
      <c r="I52" s="159"/>
      <c r="U52" s="155" t="str">
        <f t="shared" si="1"/>
        <v xml:space="preserve">  </v>
      </c>
    </row>
    <row r="53" spans="1:21" hidden="1">
      <c r="A53" s="227" t="s">
        <v>1258</v>
      </c>
      <c r="B53" s="219" t="s">
        <v>1254</v>
      </c>
      <c r="C53" s="212">
        <f>SUMIF('ตัดระหว่างกัน 2565'!D:D,$B53,'ตัดระหว่างกัน 2565'!K:K)-SUMIF('ตัดระหว่างกัน 2565'!D:D,'หมายเหตุ (2)'!$B53,'ตัดระหว่างกัน 2565'!L:L)</f>
        <v>0</v>
      </c>
      <c r="D53" s="213">
        <f>SUMIF('ตัดระหว่างกัน 2564'!D:D,'หมายเหตุ (2)'!$B53,'ตัดระหว่างกัน 2564'!K:K)-SUMIF('ตัดระหว่างกัน 2564'!D:D,$B53,'ตัดระหว่างกัน 2564'!L:L)</f>
        <v>0</v>
      </c>
      <c r="E53" s="158"/>
      <c r="F53" s="159"/>
      <c r="G53" s="166"/>
      <c r="H53" s="159"/>
      <c r="I53" s="159"/>
      <c r="U53" s="155" t="str">
        <f t="shared" si="1"/>
        <v xml:space="preserve">  </v>
      </c>
    </row>
    <row r="54" spans="1:21" hidden="1">
      <c r="A54" s="227" t="s">
        <v>1259</v>
      </c>
      <c r="B54" s="219" t="s">
        <v>1255</v>
      </c>
      <c r="C54" s="212">
        <f>SUMIF('ตัดระหว่างกัน 2565'!D:D,$B54,'ตัดระหว่างกัน 2565'!K:K)-SUMIF('ตัดระหว่างกัน 2565'!D:D,'หมายเหตุ (2)'!$B54,'ตัดระหว่างกัน 2565'!L:L)</f>
        <v>49578.8</v>
      </c>
      <c r="D54" s="213">
        <f>SUMIF('ตัดระหว่างกัน 2564'!D:D,'หมายเหตุ (2)'!$B54,'ตัดระหว่างกัน 2564'!K:K)-SUMIF('ตัดระหว่างกัน 2564'!D:D,$B54,'ตัดระหว่างกัน 2564'!L:L)</f>
        <v>0</v>
      </c>
      <c r="E54" s="158"/>
      <c r="F54" s="159"/>
      <c r="G54" s="166"/>
      <c r="H54" s="159"/>
      <c r="I54" s="159"/>
      <c r="U54" s="155" t="str">
        <f t="shared" si="1"/>
        <v xml:space="preserve">  </v>
      </c>
    </row>
    <row r="55" spans="1:21" hidden="1">
      <c r="A55" s="227" t="s">
        <v>1264</v>
      </c>
      <c r="B55" s="219" t="s">
        <v>1260</v>
      </c>
      <c r="C55" s="212">
        <f>SUMIF('ตัดระหว่างกัน 2565'!D:D,$B55,'ตัดระหว่างกัน 2565'!K:K)-SUMIF('ตัดระหว่างกัน 2565'!D:D,'หมายเหตุ (2)'!$B55,'ตัดระหว่างกัน 2565'!L:L)</f>
        <v>0</v>
      </c>
      <c r="D55" s="213">
        <f>SUMIF('ตัดระหว่างกัน 2564'!D:D,'หมายเหตุ (2)'!$B55,'ตัดระหว่างกัน 2564'!K:K)-SUMIF('ตัดระหว่างกัน 2564'!D:D,$B55,'ตัดระหว่างกัน 2564'!L:L)</f>
        <v>0</v>
      </c>
      <c r="E55" s="158" t="s">
        <v>1839</v>
      </c>
      <c r="F55" s="196">
        <f>SUM(C55:C58)</f>
        <v>0</v>
      </c>
      <c r="G55" s="166"/>
      <c r="H55" s="196">
        <f>SUM(D55:D58)</f>
        <v>0</v>
      </c>
      <c r="I55" s="166"/>
      <c r="U55" s="155" t="str">
        <f t="shared" si="1"/>
        <v xml:space="preserve">  </v>
      </c>
    </row>
    <row r="56" spans="1:21" hidden="1">
      <c r="A56" s="227" t="s">
        <v>1265</v>
      </c>
      <c r="B56" s="219" t="s">
        <v>1261</v>
      </c>
      <c r="C56" s="212">
        <f>SUMIF('ตัดระหว่างกัน 2565'!D:D,$B56,'ตัดระหว่างกัน 2565'!K:K)-SUMIF('ตัดระหว่างกัน 2565'!D:D,'หมายเหตุ (2)'!$B56,'ตัดระหว่างกัน 2565'!L:L)</f>
        <v>0</v>
      </c>
      <c r="D56" s="213">
        <f>SUMIF('ตัดระหว่างกัน 2564'!D:D,'หมายเหตุ (2)'!$B56,'ตัดระหว่างกัน 2564'!K:K)-SUMIF('ตัดระหว่างกัน 2564'!D:D,$B56,'ตัดระหว่างกัน 2564'!L:L)</f>
        <v>0</v>
      </c>
      <c r="E56" s="158"/>
      <c r="G56" s="166"/>
      <c r="U56" s="155" t="str">
        <f t="shared" si="1"/>
        <v xml:space="preserve">  </v>
      </c>
    </row>
    <row r="57" spans="1:21" hidden="1">
      <c r="A57" s="227" t="s">
        <v>1266</v>
      </c>
      <c r="B57" s="219" t="s">
        <v>1262</v>
      </c>
      <c r="C57" s="212">
        <f>SUMIF('ตัดระหว่างกัน 2565'!D:D,$B57,'ตัดระหว่างกัน 2565'!K:K)-SUMIF('ตัดระหว่างกัน 2565'!D:D,'หมายเหตุ (2)'!$B57,'ตัดระหว่างกัน 2565'!L:L)</f>
        <v>0</v>
      </c>
      <c r="D57" s="213">
        <f>SUMIF('ตัดระหว่างกัน 2564'!D:D,'หมายเหตุ (2)'!$B57,'ตัดระหว่างกัน 2564'!K:K)-SUMIF('ตัดระหว่างกัน 2564'!D:D,$B57,'ตัดระหว่างกัน 2564'!L:L)</f>
        <v>0</v>
      </c>
      <c r="E57" s="158"/>
      <c r="G57" s="166"/>
      <c r="U57" s="155" t="str">
        <f t="shared" si="1"/>
        <v xml:space="preserve">  </v>
      </c>
    </row>
    <row r="58" spans="1:21" hidden="1">
      <c r="A58" s="227" t="s">
        <v>1267</v>
      </c>
      <c r="B58" s="219" t="s">
        <v>1263</v>
      </c>
      <c r="C58" s="212">
        <f>SUMIF('ตัดระหว่างกัน 2565'!D:D,$B58,'ตัดระหว่างกัน 2565'!K:K)-SUMIF('ตัดระหว่างกัน 2565'!D:D,'หมายเหตุ (2)'!$B58,'ตัดระหว่างกัน 2565'!L:L)</f>
        <v>0</v>
      </c>
      <c r="D58" s="213">
        <f>SUMIF('ตัดระหว่างกัน 2564'!D:D,'หมายเหตุ (2)'!$B58,'ตัดระหว่างกัน 2564'!K:K)-SUMIF('ตัดระหว่างกัน 2564'!D:D,$B58,'ตัดระหว่างกัน 2564'!L:L)</f>
        <v>0</v>
      </c>
      <c r="E58" s="158"/>
      <c r="G58" s="166"/>
      <c r="U58" s="155" t="str">
        <f t="shared" si="1"/>
        <v xml:space="preserve">  </v>
      </c>
    </row>
    <row r="59" spans="1:21">
      <c r="A59" s="227"/>
      <c r="B59" s="219"/>
      <c r="C59" s="242"/>
      <c r="D59" s="219"/>
      <c r="E59" s="179" t="s">
        <v>1114</v>
      </c>
      <c r="F59" s="243">
        <f>SUM(F51:F55)</f>
        <v>49578.8</v>
      </c>
      <c r="G59" s="166"/>
      <c r="H59" s="243">
        <f>SUM(H51:H55)</f>
        <v>0</v>
      </c>
      <c r="I59" s="465"/>
      <c r="U59" s="155" t="str">
        <f t="shared" si="1"/>
        <v>แสดง</v>
      </c>
    </row>
    <row r="60" spans="1:21" hidden="1">
      <c r="A60" s="224" t="s">
        <v>30</v>
      </c>
      <c r="B60" s="211" t="s">
        <v>31</v>
      </c>
      <c r="C60" s="212">
        <f>SUMIF('ตัดระหว่างกัน 2565'!D:D,$B60,'ตัดระหว่างกัน 2565'!K:K)-SUMIF('ตัดระหว่างกัน 2565'!D:D,'หมายเหตุ (2)'!$B60,'ตัดระหว่างกัน 2565'!L:L)</f>
        <v>0</v>
      </c>
      <c r="D60" s="213">
        <f>SUMIF('ตัดระหว่างกัน 2564'!D:D,'หมายเหตุ (2)'!$B60,'ตัดระหว่างกัน 2564'!K:K)-SUMIF('ตัดระหว่างกัน 2564'!D:D,$B60,'ตัดระหว่างกัน 2564'!L:L)</f>
        <v>0</v>
      </c>
      <c r="E60" s="180" t="s">
        <v>30</v>
      </c>
      <c r="F60" s="244">
        <f>SUM(C60)</f>
        <v>0</v>
      </c>
      <c r="G60" s="166"/>
      <c r="H60" s="244">
        <f>SUM(D60)</f>
        <v>0</v>
      </c>
      <c r="I60" s="173"/>
      <c r="U60" s="155" t="str">
        <f t="shared" si="1"/>
        <v xml:space="preserve">  </v>
      </c>
    </row>
    <row r="61" spans="1:21" ht="20.25" thickBot="1">
      <c r="E61" s="230" t="s">
        <v>1199</v>
      </c>
      <c r="F61" s="231">
        <f>F59+F60</f>
        <v>49578.8</v>
      </c>
      <c r="G61" s="166"/>
      <c r="H61" s="231">
        <f>H59+H60</f>
        <v>0</v>
      </c>
      <c r="I61" s="465"/>
      <c r="J61" s="465"/>
      <c r="K61" s="465"/>
      <c r="L61" s="173"/>
      <c r="M61" s="173"/>
      <c r="N61" s="173"/>
      <c r="O61" s="173"/>
      <c r="P61" s="173"/>
      <c r="Q61" s="173"/>
      <c r="R61" s="173"/>
      <c r="S61" s="173"/>
      <c r="T61" s="173"/>
      <c r="U61" s="155" t="str">
        <f t="shared" si="1"/>
        <v>แสดง</v>
      </c>
    </row>
    <row r="62" spans="1:21" ht="20.25" thickTop="1">
      <c r="G62" s="166"/>
      <c r="U62" s="155" t="str">
        <f t="shared" ref="U62:U79" si="6">IF($F$61&lt;&gt;0,"แสดง",IF($H$61&lt;&gt;0,"แสดง","  "))</f>
        <v>แสดง</v>
      </c>
    </row>
    <row r="63" spans="1:21" hidden="1">
      <c r="G63" s="166"/>
    </row>
    <row r="64" spans="1:21" hidden="1">
      <c r="G64" s="166"/>
    </row>
    <row r="65" spans="1:21" hidden="1">
      <c r="G65" s="166"/>
    </row>
    <row r="66" spans="1:21" hidden="1">
      <c r="G66" s="166"/>
    </row>
    <row r="67" spans="1:21" hidden="1">
      <c r="G67" s="166"/>
    </row>
    <row r="68" spans="1:21" hidden="1">
      <c r="G68" s="166"/>
    </row>
    <row r="69" spans="1:21" hidden="1">
      <c r="G69" s="166"/>
    </row>
    <row r="70" spans="1:21" hidden="1">
      <c r="G70" s="166"/>
    </row>
    <row r="71" spans="1:21">
      <c r="G71" s="166"/>
    </row>
    <row r="72" spans="1:21" hidden="1">
      <c r="G72" s="166"/>
    </row>
    <row r="73" spans="1:21" hidden="1">
      <c r="G73" s="166"/>
    </row>
    <row r="74" spans="1:21" hidden="1">
      <c r="G74" s="166"/>
    </row>
    <row r="75" spans="1:21" hidden="1">
      <c r="G75" s="166"/>
    </row>
    <row r="76" spans="1:21" hidden="1">
      <c r="G76" s="166"/>
    </row>
    <row r="77" spans="1:21" hidden="1">
      <c r="G77" s="166"/>
    </row>
    <row r="78" spans="1:21" hidden="1">
      <c r="G78" s="166"/>
    </row>
    <row r="79" spans="1:21" hidden="1">
      <c r="G79" s="166"/>
      <c r="U79" s="155" t="str">
        <f t="shared" si="6"/>
        <v>แสดง</v>
      </c>
    </row>
    <row r="80" spans="1:21">
      <c r="A80" s="203"/>
      <c r="B80" s="204"/>
      <c r="C80" s="205"/>
      <c r="D80" s="204"/>
      <c r="E80" s="461" t="s">
        <v>2045</v>
      </c>
      <c r="F80" s="179"/>
      <c r="G80" s="166"/>
      <c r="H80" s="179"/>
      <c r="I80" s="208"/>
      <c r="U80" s="155" t="str">
        <f>IF($F$99&lt;&gt;0,"แสดง",IF($H$99&lt;&gt;0,"แสดง","  "))</f>
        <v>แสดง</v>
      </c>
    </row>
    <row r="81" spans="1:21">
      <c r="A81" s="223"/>
      <c r="B81" s="204"/>
      <c r="C81" s="205"/>
      <c r="D81" s="204"/>
      <c r="E81" s="209"/>
      <c r="G81" s="166"/>
      <c r="H81" s="462" t="s">
        <v>973</v>
      </c>
      <c r="I81" s="208"/>
      <c r="U81" s="155" t="str">
        <f t="shared" ref="U81:U82" si="7">IF($F$99&lt;&gt;0,"แสดง",IF($H$99&lt;&gt;0,"แสดง","  "))</f>
        <v>แสดง</v>
      </c>
    </row>
    <row r="82" spans="1:21">
      <c r="A82" s="223"/>
      <c r="B82" s="204"/>
      <c r="C82" s="205"/>
      <c r="D82" s="204"/>
      <c r="E82" s="209"/>
      <c r="F82" s="462">
        <v>2565</v>
      </c>
      <c r="G82" s="166"/>
      <c r="H82" s="462">
        <v>2564</v>
      </c>
      <c r="I82" s="462"/>
      <c r="U82" s="155" t="str">
        <f t="shared" si="7"/>
        <v>แสดง</v>
      </c>
    </row>
    <row r="83" spans="1:21" hidden="1">
      <c r="A83" s="224" t="s">
        <v>8</v>
      </c>
      <c r="B83" s="211" t="s">
        <v>9</v>
      </c>
      <c r="C83" s="212">
        <f>SUMIF('ตัดระหว่างกัน 2565'!D:D,$B83,'ตัดระหว่างกัน 2565'!K:K)-SUMIF('ตัดระหว่างกัน 2565'!D:D,'หมายเหตุ (2)'!$B83,'ตัดระหว่างกัน 2565'!L:L)</f>
        <v>0</v>
      </c>
      <c r="D83" s="213">
        <f>SUMIF('ตัดระหว่างกัน 2564'!D:D,'หมายเหตุ (2)'!$B83,'ตัดระหว่างกัน 2564'!K:K)-SUMIF('ตัดระหว่างกัน 2564'!D:D,$B83,'ตัดระหว่างกัน 2564'!L:L)</f>
        <v>0</v>
      </c>
      <c r="E83" s="214" t="s">
        <v>8</v>
      </c>
      <c r="F83" s="215">
        <f>SUM(C83)</f>
        <v>0</v>
      </c>
      <c r="G83" s="166"/>
      <c r="H83" s="215">
        <f>SUM(D83)</f>
        <v>0</v>
      </c>
      <c r="I83" s="173"/>
      <c r="U83" s="155" t="str">
        <f t="shared" si="1"/>
        <v xml:space="preserve">  </v>
      </c>
    </row>
    <row r="84" spans="1:21" hidden="1">
      <c r="A84" s="224" t="s">
        <v>10</v>
      </c>
      <c r="B84" s="211" t="s">
        <v>11</v>
      </c>
      <c r="C84" s="212">
        <f>SUMIF('ตัดระหว่างกัน 2565'!D:D,$B84,'ตัดระหว่างกัน 2565'!K:K)-SUMIF('ตัดระหว่างกัน 2565'!D:D,'หมายเหตุ (2)'!$B84,'ตัดระหว่างกัน 2565'!L:L)</f>
        <v>0</v>
      </c>
      <c r="D84" s="213">
        <f>SUMIF('ตัดระหว่างกัน 2564'!D:D,'หมายเหตุ (2)'!$B84,'ตัดระหว่างกัน 2564'!K:K)-SUMIF('ตัดระหว่างกัน 2564'!D:D,$B84,'ตัดระหว่างกัน 2564'!L:L)</f>
        <v>0</v>
      </c>
      <c r="E84" s="214" t="s">
        <v>10</v>
      </c>
      <c r="F84" s="215">
        <f>SUM(C84)</f>
        <v>0</v>
      </c>
      <c r="G84" s="166"/>
      <c r="H84" s="215">
        <f>SUM(D84)</f>
        <v>0</v>
      </c>
      <c r="I84" s="173"/>
      <c r="U84" s="155" t="str">
        <f t="shared" si="1"/>
        <v xml:space="preserve">  </v>
      </c>
    </row>
    <row r="85" spans="1:21" hidden="1">
      <c r="A85" s="224" t="s">
        <v>32</v>
      </c>
      <c r="B85" s="211" t="s">
        <v>33</v>
      </c>
      <c r="C85" s="212">
        <f>SUMIF('ตัดระหว่างกัน 2565'!D:D,$B85,'ตัดระหว่างกัน 2565'!K:K)-SUMIF('ตัดระหว่างกัน 2565'!D:D,'หมายเหตุ (2)'!$B85,'ตัดระหว่างกัน 2565'!L:L)</f>
        <v>0</v>
      </c>
      <c r="D85" s="213">
        <f>SUMIF('ตัดระหว่างกัน 2564'!D:D,'หมายเหตุ (2)'!$B85,'ตัดระหว่างกัน 2564'!K:K)-SUMIF('ตัดระหว่างกัน 2564'!D:D,$B85,'ตัดระหว่างกัน 2564'!L:L)</f>
        <v>0</v>
      </c>
      <c r="E85" s="214" t="s">
        <v>32</v>
      </c>
      <c r="F85" s="215">
        <f>SUM(C85)</f>
        <v>0</v>
      </c>
      <c r="G85" s="166"/>
      <c r="H85" s="215">
        <f>SUM(D85)</f>
        <v>0</v>
      </c>
      <c r="I85" s="173"/>
      <c r="U85" s="155" t="str">
        <f t="shared" si="1"/>
        <v xml:space="preserve">  </v>
      </c>
    </row>
    <row r="86" spans="1:21" hidden="1">
      <c r="A86" s="224" t="s">
        <v>34</v>
      </c>
      <c r="B86" s="211" t="s">
        <v>35</v>
      </c>
      <c r="C86" s="212">
        <f>SUMIF('ตัดระหว่างกัน 2565'!D:D,$B86,'ตัดระหว่างกัน 2565'!K:K)-SUMIF('ตัดระหว่างกัน 2565'!D:D,'หมายเหตุ (2)'!$B86,'ตัดระหว่างกัน 2565'!L:L)</f>
        <v>0</v>
      </c>
      <c r="D86" s="213">
        <f>SUMIF('ตัดระหว่างกัน 2564'!D:D,'หมายเหตุ (2)'!$B86,'ตัดระหว่างกัน 2564'!K:K)-SUMIF('ตัดระหว่างกัน 2564'!D:D,$B86,'ตัดระหว่างกัน 2564'!L:L)</f>
        <v>0</v>
      </c>
      <c r="E86" s="214" t="s">
        <v>34</v>
      </c>
      <c r="F86" s="215">
        <f t="shared" ref="F86:F92" si="8">SUM(C86)</f>
        <v>0</v>
      </c>
      <c r="G86" s="166"/>
      <c r="H86" s="215">
        <f>SUM(D86)</f>
        <v>0</v>
      </c>
      <c r="I86" s="173"/>
      <c r="U86" s="155" t="str">
        <f t="shared" si="1"/>
        <v xml:space="preserve">  </v>
      </c>
    </row>
    <row r="87" spans="1:21" hidden="1">
      <c r="A87" s="224" t="s">
        <v>28</v>
      </c>
      <c r="B87" s="211" t="s">
        <v>29</v>
      </c>
      <c r="C87" s="212">
        <f>SUMIF('ตัดระหว่างกัน 2565'!D:D,$B87,'ตัดระหว่างกัน 2565'!K:K)-SUMIF('ตัดระหว่างกัน 2565'!D:D,'หมายเหตุ (2)'!$B87,'ตัดระหว่างกัน 2565'!L:L)</f>
        <v>0</v>
      </c>
      <c r="D87" s="213">
        <f>SUMIF('ตัดระหว่างกัน 2564'!D:D,'หมายเหตุ (2)'!$B87,'ตัดระหว่างกัน 2564'!K:K)-SUMIF('ตัดระหว่างกัน 2564'!D:D,$B87,'ตัดระหว่างกัน 2564'!L:L)</f>
        <v>0</v>
      </c>
      <c r="E87" s="180" t="s">
        <v>28</v>
      </c>
      <c r="F87" s="215">
        <f t="shared" si="8"/>
        <v>0</v>
      </c>
      <c r="G87" s="166"/>
      <c r="H87" s="215">
        <f>SUM(D87)</f>
        <v>0</v>
      </c>
      <c r="I87" s="173"/>
      <c r="U87" s="155" t="str">
        <f t="shared" si="1"/>
        <v xml:space="preserve">  </v>
      </c>
    </row>
    <row r="88" spans="1:21">
      <c r="A88" s="227" t="s">
        <v>1270</v>
      </c>
      <c r="B88" s="219" t="s">
        <v>1268</v>
      </c>
      <c r="C88" s="212">
        <f>SUMIF('ตัดระหว่างกัน 2565'!D:D,$B88,'ตัดระหว่างกัน 2565'!K:K)-SUMIF('ตัดระหว่างกัน 2565'!D:D,'หมายเหตุ (2)'!$B88,'ตัดระหว่างกัน 2565'!L:L)</f>
        <v>11177.87</v>
      </c>
      <c r="D88" s="213">
        <f>SUMIF('ตัดระหว่างกัน 2564'!D:D,'หมายเหตุ (2)'!$B88,'ตัดระหว่างกัน 2564'!K:K)-SUMIF('ตัดระหว่างกัน 2564'!D:D,$B88,'ตัดระหว่างกัน 2564'!L:L)</f>
        <v>10760.01</v>
      </c>
      <c r="E88" s="158" t="s">
        <v>18</v>
      </c>
      <c r="F88" s="215">
        <f>SUM(C88:C89)</f>
        <v>69063.09</v>
      </c>
      <c r="G88" s="166"/>
      <c r="H88" s="215">
        <f>SUM(D88:D89)</f>
        <v>59498.69</v>
      </c>
      <c r="I88" s="159"/>
      <c r="U88" s="155" t="str">
        <f t="shared" ref="U88:U189" si="9">IF(F88&lt;&gt;0,"แสดง",IF(H88&lt;&gt;0,"แสดง","  "))</f>
        <v>แสดง</v>
      </c>
    </row>
    <row r="89" spans="1:21" hidden="1">
      <c r="A89" s="227" t="s">
        <v>1271</v>
      </c>
      <c r="B89" s="219" t="s">
        <v>1269</v>
      </c>
      <c r="C89" s="212">
        <f>SUMIF('ตัดระหว่างกัน 2565'!D:D,$B89,'ตัดระหว่างกัน 2565'!K:K)-SUMIF('ตัดระหว่างกัน 2565'!D:D,'หมายเหตุ (2)'!$B89,'ตัดระหว่างกัน 2565'!L:L)</f>
        <v>57885.22</v>
      </c>
      <c r="D89" s="213">
        <f>SUMIF('ตัดระหว่างกัน 2564'!D:D,'หมายเหตุ (2)'!$B89,'ตัดระหว่างกัน 2564'!K:K)-SUMIF('ตัดระหว่างกัน 2564'!D:D,$B89,'ตัดระหว่างกัน 2564'!L:L)</f>
        <v>48738.68</v>
      </c>
      <c r="E89" s="158"/>
      <c r="F89" s="159"/>
      <c r="G89" s="166"/>
      <c r="H89" s="159"/>
      <c r="I89" s="159"/>
      <c r="U89" s="155" t="str">
        <f t="shared" si="9"/>
        <v xml:space="preserve">  </v>
      </c>
    </row>
    <row r="90" spans="1:21" hidden="1">
      <c r="A90" s="224" t="s">
        <v>19</v>
      </c>
      <c r="B90" s="211" t="s">
        <v>20</v>
      </c>
      <c r="C90" s="212">
        <f>SUMIF('ตัดระหว่างกัน 2565'!D:D,$B90,'ตัดระหว่างกัน 2565'!K:K)-SUMIF('ตัดระหว่างกัน 2565'!D:D,'หมายเหตุ (2)'!$B90,'ตัดระหว่างกัน 2565'!L:L)</f>
        <v>0</v>
      </c>
      <c r="D90" s="213">
        <f>SUMIF('ตัดระหว่างกัน 2564'!D:D,'หมายเหตุ (2)'!$B90,'ตัดระหว่างกัน 2564'!K:K)-SUMIF('ตัดระหว่างกัน 2564'!D:D,$B90,'ตัดระหว่างกัน 2564'!L:L)</f>
        <v>0</v>
      </c>
      <c r="E90" s="155" t="s">
        <v>19</v>
      </c>
      <c r="F90" s="215">
        <f t="shared" si="8"/>
        <v>0</v>
      </c>
      <c r="G90" s="166"/>
      <c r="H90" s="215">
        <f>SUM(D90)</f>
        <v>0</v>
      </c>
      <c r="I90" s="173"/>
      <c r="U90" s="155" t="str">
        <f t="shared" si="9"/>
        <v xml:space="preserve">  </v>
      </c>
    </row>
    <row r="91" spans="1:21" hidden="1">
      <c r="A91" s="224" t="s">
        <v>1093</v>
      </c>
      <c r="B91" s="211" t="s">
        <v>36</v>
      </c>
      <c r="C91" s="212">
        <f>SUMIF('ตัดระหว่างกัน 2565'!D:D,$B91,'ตัดระหว่างกัน 2565'!K:K)-SUMIF('ตัดระหว่างกัน 2565'!D:D,'หมายเหตุ (2)'!$B91,'ตัดระหว่างกัน 2565'!L:L)</f>
        <v>0</v>
      </c>
      <c r="D91" s="213">
        <f>SUMIF('ตัดระหว่างกัน 2564'!D:D,'หมายเหตุ (2)'!$B91,'ตัดระหว่างกัน 2564'!K:K)-SUMIF('ตัดระหว่างกัน 2564'!D:D,$B91,'ตัดระหว่างกัน 2564'!L:L)</f>
        <v>0</v>
      </c>
      <c r="E91" s="214" t="s">
        <v>1093</v>
      </c>
      <c r="F91" s="215">
        <f t="shared" si="8"/>
        <v>0</v>
      </c>
      <c r="G91" s="166"/>
      <c r="H91" s="215">
        <f>SUM(D91)</f>
        <v>0</v>
      </c>
      <c r="I91" s="173"/>
      <c r="U91" s="155" t="str">
        <f t="shared" si="9"/>
        <v xml:space="preserve">  </v>
      </c>
    </row>
    <row r="92" spans="1:21" hidden="1">
      <c r="A92" s="224" t="s">
        <v>37</v>
      </c>
      <c r="B92" s="211" t="s">
        <v>38</v>
      </c>
      <c r="C92" s="212">
        <f>SUMIF('ตัดระหว่างกัน 2565'!D:D,$B92,'ตัดระหว่างกัน 2565'!K:K)-SUMIF('ตัดระหว่างกัน 2565'!D:D,'หมายเหตุ (2)'!$B92,'ตัดระหว่างกัน 2565'!L:L)</f>
        <v>0</v>
      </c>
      <c r="D92" s="213">
        <f>SUMIF('ตัดระหว่างกัน 2564'!D:D,'หมายเหตุ (2)'!$B92,'ตัดระหว่างกัน 2564'!K:K)-SUMIF('ตัดระหว่างกัน 2564'!D:D,$B92,'ตัดระหว่างกัน 2564'!L:L)</f>
        <v>0</v>
      </c>
      <c r="E92" s="214" t="s">
        <v>37</v>
      </c>
      <c r="F92" s="215">
        <f t="shared" si="8"/>
        <v>0</v>
      </c>
      <c r="G92" s="166"/>
      <c r="H92" s="215">
        <f>SUM(D92)</f>
        <v>0</v>
      </c>
      <c r="I92" s="173"/>
      <c r="U92" s="155" t="str">
        <f t="shared" si="9"/>
        <v xml:space="preserve">  </v>
      </c>
    </row>
    <row r="93" spans="1:21">
      <c r="A93" s="224"/>
      <c r="B93" s="211"/>
      <c r="C93" s="229"/>
      <c r="D93" s="211"/>
      <c r="E93" s="245" t="s">
        <v>21</v>
      </c>
      <c r="F93" s="246">
        <f>SUM(F83:F92)</f>
        <v>69063.09</v>
      </c>
      <c r="G93" s="183"/>
      <c r="H93" s="246">
        <f>SUM(H83:H92)</f>
        <v>59498.69</v>
      </c>
      <c r="I93" s="173"/>
      <c r="U93" s="155" t="str">
        <f t="shared" si="9"/>
        <v>แสดง</v>
      </c>
    </row>
    <row r="94" spans="1:21" hidden="1">
      <c r="A94" s="227" t="s">
        <v>1275</v>
      </c>
      <c r="B94" s="219" t="s">
        <v>1272</v>
      </c>
      <c r="C94" s="212">
        <f>SUMIF('ตัดระหว่างกัน 2565'!D:D,$B94,'ตัดระหว่างกัน 2565'!K:K)-SUMIF('ตัดระหว่างกัน 2565'!D:D,'หมายเหตุ (2)'!$B94,'ตัดระหว่างกัน 2565'!L:L)</f>
        <v>0</v>
      </c>
      <c r="D94" s="213">
        <f>SUMIF('ตัดระหว่างกัน 2564'!D:D,'หมายเหตุ (2)'!$B94,'ตัดระหว่างกัน 2564'!K:K)-SUMIF('ตัดระหว่างกัน 2564'!D:D,$B94,'ตัดระหว่างกัน 2564'!L:L)</f>
        <v>0</v>
      </c>
      <c r="E94" s="158" t="s">
        <v>25</v>
      </c>
      <c r="F94" s="166">
        <f>SUM(C94:C96)</f>
        <v>0</v>
      </c>
      <c r="G94" s="166"/>
      <c r="H94" s="166">
        <f>SUM(D94:D96)</f>
        <v>0</v>
      </c>
      <c r="I94" s="159"/>
      <c r="U94" s="155" t="str">
        <f t="shared" si="9"/>
        <v xml:space="preserve">  </v>
      </c>
    </row>
    <row r="95" spans="1:21" hidden="1">
      <c r="A95" s="227" t="s">
        <v>1276</v>
      </c>
      <c r="B95" s="219" t="s">
        <v>1273</v>
      </c>
      <c r="C95" s="212">
        <f>SUMIF('ตัดระหว่างกัน 2565'!D:D,$B95,'ตัดระหว่างกัน 2565'!K:K)-SUMIF('ตัดระหว่างกัน 2565'!D:D,'หมายเหตุ (2)'!$B95,'ตัดระหว่างกัน 2565'!L:L)</f>
        <v>0</v>
      </c>
      <c r="D95" s="213">
        <f>SUMIF('ตัดระหว่างกัน 2564'!D:D,'หมายเหตุ (2)'!$B95,'ตัดระหว่างกัน 2564'!K:K)-SUMIF('ตัดระหว่างกัน 2564'!D:D,$B95,'ตัดระหว่างกัน 2564'!L:L)</f>
        <v>0</v>
      </c>
      <c r="E95" s="158"/>
      <c r="F95" s="159"/>
      <c r="G95" s="166"/>
      <c r="H95" s="159"/>
      <c r="I95" s="159"/>
      <c r="U95" s="155" t="str">
        <f t="shared" si="9"/>
        <v xml:space="preserve">  </v>
      </c>
    </row>
    <row r="96" spans="1:21" hidden="1">
      <c r="A96" s="227" t="s">
        <v>1277</v>
      </c>
      <c r="B96" s="219" t="s">
        <v>1274</v>
      </c>
      <c r="C96" s="212">
        <f>SUMIF('ตัดระหว่างกัน 2565'!D:D,$B96,'ตัดระหว่างกัน 2565'!K:K)-SUMIF('ตัดระหว่างกัน 2565'!D:D,'หมายเหตุ (2)'!$B96,'ตัดระหว่างกัน 2565'!L:L)</f>
        <v>0</v>
      </c>
      <c r="D96" s="213">
        <f>SUMIF('ตัดระหว่างกัน 2564'!D:D,'หมายเหตุ (2)'!$B96,'ตัดระหว่างกัน 2564'!K:K)-SUMIF('ตัดระหว่างกัน 2564'!D:D,$B96,'ตัดระหว่างกัน 2564'!L:L)</f>
        <v>0</v>
      </c>
      <c r="E96" s="158"/>
      <c r="F96" s="159"/>
      <c r="G96" s="166"/>
      <c r="H96" s="159"/>
      <c r="I96" s="159"/>
      <c r="U96" s="155" t="str">
        <f t="shared" si="9"/>
        <v xml:space="preserve">  </v>
      </c>
    </row>
    <row r="97" spans="1:21" hidden="1">
      <c r="A97" s="227" t="s">
        <v>27</v>
      </c>
      <c r="B97" s="219" t="s">
        <v>26</v>
      </c>
      <c r="C97" s="212">
        <f>SUMIF('ตัดระหว่างกัน 2565'!D:D,$B97,'ตัดระหว่างกัน 2565'!K:K)-SUMIF('ตัดระหว่างกัน 2565'!D:D,'หมายเหตุ (2)'!$B97,'ตัดระหว่างกัน 2565'!L:L)</f>
        <v>0</v>
      </c>
      <c r="D97" s="213">
        <f>SUMIF('ตัดระหว่างกัน 2564'!D:D,'หมายเหตุ (2)'!$B97,'ตัดระหว่างกัน 2564'!K:K)-SUMIF('ตัดระหว่างกัน 2564'!D:D,$B97,'ตัดระหว่างกัน 2564'!L:L)</f>
        <v>0</v>
      </c>
      <c r="E97" s="158" t="s">
        <v>1839</v>
      </c>
      <c r="F97" s="196">
        <f>SUM(C97)</f>
        <v>0</v>
      </c>
      <c r="G97" s="166"/>
      <c r="H97" s="196">
        <f>SUM(D97)</f>
        <v>0</v>
      </c>
      <c r="I97" s="159"/>
      <c r="U97" s="155" t="str">
        <f>IF(F94&lt;&gt;0,"แสดง",IF(H94&lt;&gt;0,"แสดง","  "))</f>
        <v xml:space="preserve">  </v>
      </c>
    </row>
    <row r="98" spans="1:21" hidden="1">
      <c r="A98" s="247"/>
      <c r="B98" s="219"/>
      <c r="C98" s="242"/>
      <c r="D98" s="219"/>
      <c r="E98" s="158" t="s">
        <v>1112</v>
      </c>
      <c r="F98" s="244">
        <f>SUM(F94:F97)</f>
        <v>0</v>
      </c>
      <c r="G98" s="166"/>
      <c r="H98" s="244">
        <f>SUM(H94:H97)</f>
        <v>0</v>
      </c>
      <c r="I98" s="173"/>
      <c r="U98" s="155" t="str">
        <f t="shared" si="9"/>
        <v xml:space="preserve">  </v>
      </c>
    </row>
    <row r="99" spans="1:21" ht="20.25" thickBot="1">
      <c r="A99" s="247"/>
      <c r="B99" s="219"/>
      <c r="C99" s="242"/>
      <c r="D99" s="219"/>
      <c r="E99" s="230" t="s">
        <v>1071</v>
      </c>
      <c r="F99" s="231">
        <f>F93+F98</f>
        <v>69063.09</v>
      </c>
      <c r="G99" s="166"/>
      <c r="H99" s="231">
        <f>H93+H98</f>
        <v>59498.69</v>
      </c>
      <c r="I99" s="465"/>
      <c r="U99" s="155" t="str">
        <f t="shared" si="9"/>
        <v>แสดง</v>
      </c>
    </row>
    <row r="100" spans="1:21" ht="20.25" thickTop="1">
      <c r="B100" s="223"/>
      <c r="C100" s="229"/>
      <c r="D100" s="223"/>
      <c r="G100" s="166"/>
      <c r="U100" s="155" t="str">
        <f t="shared" ref="U100:U134" si="10">IF($F$99&lt;&gt;0,"แสดง",IF($H$99&lt;&gt;0,"แสดง","  "))</f>
        <v>แสดง</v>
      </c>
    </row>
    <row r="101" spans="1:21" hidden="1">
      <c r="B101" s="223"/>
      <c r="C101" s="229"/>
      <c r="D101" s="223"/>
      <c r="E101" s="156" t="s">
        <v>1079</v>
      </c>
      <c r="G101" s="166"/>
      <c r="U101" s="155" t="str">
        <f t="shared" si="10"/>
        <v>แสดง</v>
      </c>
    </row>
    <row r="102" spans="1:21" hidden="1">
      <c r="F102" s="235"/>
      <c r="G102" s="166"/>
      <c r="H102" s="235"/>
      <c r="J102" s="235"/>
      <c r="L102" s="462" t="s">
        <v>973</v>
      </c>
      <c r="M102" s="208"/>
      <c r="N102" s="208"/>
      <c r="O102" s="208"/>
      <c r="P102" s="208"/>
      <c r="Q102" s="208"/>
      <c r="R102" s="208"/>
      <c r="S102" s="208"/>
      <c r="T102" s="208"/>
      <c r="U102" s="155" t="str">
        <f t="shared" si="10"/>
        <v>แสดง</v>
      </c>
    </row>
    <row r="103" spans="1:21" hidden="1">
      <c r="E103" s="460" t="s">
        <v>8</v>
      </c>
      <c r="F103" s="460" t="s">
        <v>1073</v>
      </c>
      <c r="G103" s="183"/>
      <c r="H103" s="236" t="s">
        <v>1075</v>
      </c>
      <c r="I103" s="156"/>
      <c r="J103" s="236" t="s">
        <v>1075</v>
      </c>
      <c r="K103" s="156"/>
      <c r="L103" s="248" t="s">
        <v>1181</v>
      </c>
      <c r="U103" s="155" t="str">
        <f t="shared" si="10"/>
        <v>แสดง</v>
      </c>
    </row>
    <row r="104" spans="1:21" hidden="1">
      <c r="F104" s="237" t="s">
        <v>1074</v>
      </c>
      <c r="G104" s="183"/>
      <c r="H104" s="237" t="s">
        <v>1080</v>
      </c>
      <c r="I104" s="156"/>
      <c r="J104" s="237" t="s">
        <v>1081</v>
      </c>
      <c r="K104" s="156"/>
      <c r="L104" s="249"/>
      <c r="U104" s="155" t="str">
        <f t="shared" si="10"/>
        <v>แสดง</v>
      </c>
    </row>
    <row r="105" spans="1:21" hidden="1">
      <c r="E105" s="161">
        <v>2565</v>
      </c>
      <c r="F105" s="173"/>
      <c r="G105" s="166"/>
      <c r="H105" s="238"/>
      <c r="J105" s="238"/>
      <c r="L105" s="250">
        <f>SUBTOTAL(9,F105:J105)</f>
        <v>0</v>
      </c>
      <c r="M105" s="214"/>
      <c r="N105" s="214"/>
      <c r="O105" s="214"/>
      <c r="P105" s="214"/>
      <c r="Q105" s="214"/>
      <c r="R105" s="214"/>
      <c r="S105" s="214"/>
      <c r="T105" s="214"/>
      <c r="U105" s="155" t="str">
        <f t="shared" si="10"/>
        <v>แสดง</v>
      </c>
    </row>
    <row r="106" spans="1:21" hidden="1">
      <c r="E106" s="161">
        <v>2564</v>
      </c>
      <c r="F106" s="240"/>
      <c r="G106" s="166"/>
      <c r="H106" s="240"/>
      <c r="J106" s="240"/>
      <c r="L106" s="251">
        <f>SUBTOTAL(9,F106:J106)</f>
        <v>0</v>
      </c>
      <c r="M106" s="214"/>
      <c r="N106" s="214"/>
      <c r="O106" s="214"/>
      <c r="P106" s="214"/>
      <c r="Q106" s="214"/>
      <c r="R106" s="214"/>
      <c r="S106" s="214"/>
      <c r="T106" s="214"/>
      <c r="U106" s="155" t="str">
        <f t="shared" si="10"/>
        <v>แสดง</v>
      </c>
    </row>
    <row r="107" spans="1:21" hidden="1">
      <c r="B107" s="223"/>
      <c r="C107" s="229"/>
      <c r="D107" s="223"/>
      <c r="G107" s="166"/>
      <c r="U107" s="155" t="str">
        <f t="shared" si="10"/>
        <v>แสดง</v>
      </c>
    </row>
    <row r="108" spans="1:21" hidden="1">
      <c r="B108" s="223"/>
      <c r="C108" s="229"/>
      <c r="D108" s="223"/>
      <c r="G108" s="166"/>
    </row>
    <row r="109" spans="1:21" hidden="1">
      <c r="B109" s="223"/>
      <c r="C109" s="229"/>
      <c r="D109" s="223"/>
      <c r="G109" s="166"/>
    </row>
    <row r="110" spans="1:21" hidden="1">
      <c r="B110" s="223"/>
      <c r="C110" s="229"/>
      <c r="D110" s="223"/>
      <c r="G110" s="166"/>
    </row>
    <row r="111" spans="1:21" hidden="1">
      <c r="B111" s="223"/>
      <c r="C111" s="229"/>
      <c r="D111" s="223"/>
      <c r="G111" s="166"/>
    </row>
    <row r="112" spans="1:21" hidden="1">
      <c r="B112" s="223"/>
      <c r="C112" s="229"/>
      <c r="D112" s="223"/>
      <c r="G112" s="166"/>
    </row>
    <row r="113" spans="2:7" hidden="1">
      <c r="B113" s="223"/>
      <c r="C113" s="229"/>
      <c r="D113" s="223"/>
      <c r="G113" s="166"/>
    </row>
    <row r="114" spans="2:7" hidden="1">
      <c r="B114" s="223"/>
      <c r="C114" s="229"/>
      <c r="D114" s="223"/>
      <c r="G114" s="166"/>
    </row>
    <row r="115" spans="2:7" hidden="1">
      <c r="B115" s="223"/>
      <c r="C115" s="229"/>
      <c r="D115" s="223"/>
      <c r="G115" s="166"/>
    </row>
    <row r="116" spans="2:7" hidden="1">
      <c r="B116" s="223"/>
      <c r="C116" s="229"/>
      <c r="D116" s="223"/>
      <c r="G116" s="166"/>
    </row>
    <row r="117" spans="2:7" hidden="1">
      <c r="B117" s="223"/>
      <c r="C117" s="229"/>
      <c r="D117" s="223"/>
      <c r="G117" s="166"/>
    </row>
    <row r="118" spans="2:7" hidden="1">
      <c r="B118" s="223"/>
      <c r="C118" s="229"/>
      <c r="D118" s="223"/>
      <c r="G118" s="166"/>
    </row>
    <row r="119" spans="2:7" hidden="1">
      <c r="B119" s="223"/>
      <c r="C119" s="229"/>
      <c r="D119" s="223"/>
      <c r="G119" s="166"/>
    </row>
    <row r="120" spans="2:7" hidden="1">
      <c r="B120" s="223"/>
      <c r="C120" s="229"/>
      <c r="D120" s="223"/>
      <c r="G120" s="166"/>
    </row>
    <row r="121" spans="2:7">
      <c r="B121" s="223"/>
      <c r="C121" s="229"/>
      <c r="D121" s="223"/>
      <c r="G121" s="166"/>
    </row>
    <row r="122" spans="2:7">
      <c r="B122" s="223"/>
      <c r="C122" s="229"/>
      <c r="D122" s="223"/>
      <c r="G122" s="166"/>
    </row>
    <row r="123" spans="2:7">
      <c r="B123" s="223"/>
      <c r="C123" s="229"/>
      <c r="D123" s="223"/>
      <c r="G123" s="166"/>
    </row>
    <row r="124" spans="2:7">
      <c r="B124" s="223"/>
      <c r="C124" s="229"/>
      <c r="D124" s="223"/>
      <c r="G124" s="166"/>
    </row>
    <row r="125" spans="2:7">
      <c r="B125" s="223"/>
      <c r="C125" s="229"/>
      <c r="D125" s="223"/>
      <c r="G125" s="166"/>
    </row>
    <row r="126" spans="2:7">
      <c r="B126" s="223"/>
      <c r="C126" s="229"/>
      <c r="D126" s="223"/>
      <c r="G126" s="166"/>
    </row>
    <row r="127" spans="2:7">
      <c r="B127" s="223"/>
      <c r="C127" s="229"/>
      <c r="D127" s="223"/>
      <c r="G127" s="166"/>
    </row>
    <row r="128" spans="2:7">
      <c r="B128" s="223"/>
      <c r="C128" s="229"/>
      <c r="D128" s="223"/>
      <c r="G128" s="166"/>
    </row>
    <row r="129" spans="1:21">
      <c r="B129" s="223"/>
      <c r="C129" s="229"/>
      <c r="D129" s="223"/>
      <c r="G129" s="166"/>
    </row>
    <row r="130" spans="1:21">
      <c r="B130" s="223"/>
      <c r="C130" s="229"/>
      <c r="D130" s="223"/>
      <c r="G130" s="166"/>
    </row>
    <row r="131" spans="1:21">
      <c r="B131" s="223"/>
      <c r="C131" s="229"/>
      <c r="D131" s="223"/>
      <c r="G131" s="166"/>
    </row>
    <row r="132" spans="1:21">
      <c r="B132" s="223"/>
      <c r="C132" s="229"/>
      <c r="D132" s="223"/>
      <c r="G132" s="166"/>
    </row>
    <row r="133" spans="1:21">
      <c r="B133" s="223"/>
      <c r="C133" s="229"/>
      <c r="D133" s="223"/>
      <c r="G133" s="166"/>
    </row>
    <row r="134" spans="1:21">
      <c r="B134" s="223"/>
      <c r="C134" s="229"/>
      <c r="D134" s="223"/>
      <c r="G134" s="166"/>
      <c r="U134" s="155" t="str">
        <f t="shared" si="10"/>
        <v>แสดง</v>
      </c>
    </row>
    <row r="135" spans="1:21">
      <c r="A135" s="203"/>
      <c r="B135" s="204"/>
      <c r="C135" s="205"/>
      <c r="D135" s="204"/>
      <c r="E135" s="461" t="s">
        <v>2046</v>
      </c>
      <c r="F135" s="179"/>
      <c r="G135" s="166"/>
      <c r="H135" s="179"/>
      <c r="I135" s="462"/>
      <c r="L135" s="462"/>
      <c r="M135" s="462"/>
      <c r="N135" s="462"/>
      <c r="O135" s="462"/>
      <c r="P135" s="462"/>
      <c r="Q135" s="462"/>
      <c r="R135" s="462"/>
      <c r="S135" s="462"/>
      <c r="T135" s="462"/>
      <c r="U135" s="155" t="str">
        <f>IF($F$140&lt;&gt;0,"แสดง",IF($H$140&lt;&gt;0,"แสดง","  "))</f>
        <v>แสดง</v>
      </c>
    </row>
    <row r="136" spans="1:21">
      <c r="A136" s="223"/>
      <c r="B136" s="204"/>
      <c r="C136" s="205"/>
      <c r="D136" s="204"/>
      <c r="E136" s="209"/>
      <c r="G136" s="166"/>
      <c r="H136" s="462" t="s">
        <v>973</v>
      </c>
      <c r="I136" s="208"/>
      <c r="L136" s="462"/>
      <c r="M136" s="462"/>
      <c r="N136" s="462"/>
      <c r="O136" s="462"/>
      <c r="P136" s="462"/>
      <c r="Q136" s="462"/>
      <c r="R136" s="462"/>
      <c r="S136" s="462"/>
      <c r="T136" s="462"/>
      <c r="U136" s="155" t="str">
        <f t="shared" ref="U136:U137" si="11">IF($F$140&lt;&gt;0,"แสดง",IF($H$140&lt;&gt;0,"แสดง","  "))</f>
        <v>แสดง</v>
      </c>
    </row>
    <row r="137" spans="1:21">
      <c r="A137" s="223"/>
      <c r="B137" s="204"/>
      <c r="C137" s="205"/>
      <c r="D137" s="204"/>
      <c r="E137" s="209"/>
      <c r="F137" s="462">
        <v>2565</v>
      </c>
      <c r="G137" s="166"/>
      <c r="H137" s="462">
        <v>2564</v>
      </c>
      <c r="I137" s="462"/>
      <c r="L137" s="462"/>
      <c r="M137" s="462"/>
      <c r="N137" s="462"/>
      <c r="O137" s="462"/>
      <c r="P137" s="462"/>
      <c r="Q137" s="462"/>
      <c r="R137" s="462"/>
      <c r="S137" s="462"/>
      <c r="T137" s="462"/>
      <c r="U137" s="155" t="str">
        <f t="shared" si="11"/>
        <v>แสดง</v>
      </c>
    </row>
    <row r="138" spans="1:21">
      <c r="A138" s="224" t="s">
        <v>14</v>
      </c>
      <c r="B138" s="211" t="s">
        <v>13</v>
      </c>
      <c r="C138" s="212">
        <f>SUMIF('ตัดระหว่างกัน 2565'!D:D,$B138,'ตัดระหว่างกัน 2565'!K:K)-SUMIF('ตัดระหว่างกัน 2565'!D:D,'หมายเหตุ (2)'!$B138,'ตัดระหว่างกัน 2565'!L:L)</f>
        <v>20000</v>
      </c>
      <c r="D138" s="213">
        <f>SUMIF('ตัดระหว่างกัน 2564'!D:D,'หมายเหตุ (2)'!$B138,'ตัดระหว่างกัน 2564'!K:K)-SUMIF('ตัดระหว่างกัน 2564'!D:D,$B138,'ตัดระหว่างกัน 2564'!L:L)</f>
        <v>20000</v>
      </c>
      <c r="E138" s="214" t="s">
        <v>12</v>
      </c>
      <c r="F138" s="215">
        <f>SUM(C138)</f>
        <v>20000</v>
      </c>
      <c r="G138" s="166"/>
      <c r="H138" s="215">
        <f>SUM(D138)</f>
        <v>20000</v>
      </c>
      <c r="I138" s="173"/>
      <c r="L138" s="217"/>
      <c r="M138" s="217"/>
      <c r="N138" s="217"/>
      <c r="O138" s="217"/>
      <c r="P138" s="217"/>
      <c r="Q138" s="217"/>
      <c r="R138" s="217"/>
      <c r="S138" s="217"/>
      <c r="T138" s="217"/>
      <c r="U138" s="155" t="str">
        <f t="shared" si="9"/>
        <v>แสดง</v>
      </c>
    </row>
    <row r="139" spans="1:21" hidden="1">
      <c r="A139" s="210" t="s">
        <v>17</v>
      </c>
      <c r="B139" s="211" t="s">
        <v>16</v>
      </c>
      <c r="C139" s="212">
        <f>SUMIF('ตัดระหว่างกัน 2565'!D:D,$B139,'ตัดระหว่างกัน 2565'!K:K)-SUMIF('ตัดระหว่างกัน 2565'!D:D,'หมายเหตุ (2)'!$B139,'ตัดระหว่างกัน 2565'!L:L)</f>
        <v>0</v>
      </c>
      <c r="D139" s="213">
        <f>SUMIF('ตัดระหว่างกัน 2564'!D:D,'หมายเหตุ (2)'!$B139,'ตัดระหว่างกัน 2564'!K:K)-SUMIF('ตัดระหว่างกัน 2564'!D:D,$B139,'ตัดระหว่างกัน 2564'!L:L)</f>
        <v>0</v>
      </c>
      <c r="E139" s="214" t="s">
        <v>15</v>
      </c>
      <c r="F139" s="215">
        <f>SUM(C139)</f>
        <v>0</v>
      </c>
      <c r="G139" s="166"/>
      <c r="H139" s="215">
        <f>SUM(D139)</f>
        <v>0</v>
      </c>
      <c r="I139" s="173"/>
      <c r="L139" s="217"/>
      <c r="M139" s="217"/>
      <c r="N139" s="217"/>
      <c r="O139" s="217"/>
      <c r="P139" s="217"/>
      <c r="Q139" s="217"/>
      <c r="R139" s="217"/>
      <c r="S139" s="217"/>
      <c r="T139" s="217"/>
      <c r="U139" s="155" t="str">
        <f t="shared" si="9"/>
        <v xml:space="preserve">  </v>
      </c>
    </row>
    <row r="140" spans="1:21" ht="20.25" thickBot="1">
      <c r="B140" s="223"/>
      <c r="C140" s="229"/>
      <c r="D140" s="223"/>
      <c r="E140" s="230" t="s">
        <v>1070</v>
      </c>
      <c r="F140" s="231">
        <f>SUM(F138:F139)</f>
        <v>20000</v>
      </c>
      <c r="G140" s="166"/>
      <c r="H140" s="231">
        <f>SUM(H138:H139)</f>
        <v>20000</v>
      </c>
      <c r="I140" s="465"/>
      <c r="J140" s="465"/>
      <c r="K140" s="465"/>
      <c r="L140" s="465"/>
      <c r="M140" s="465"/>
      <c r="N140" s="465"/>
      <c r="O140" s="465"/>
      <c r="P140" s="465"/>
      <c r="Q140" s="465"/>
      <c r="R140" s="465"/>
      <c r="S140" s="465"/>
      <c r="T140" s="465"/>
      <c r="U140" s="155" t="str">
        <f t="shared" si="9"/>
        <v>แสดง</v>
      </c>
    </row>
    <row r="141" spans="1:21" ht="20.25" thickTop="1">
      <c r="G141" s="166"/>
      <c r="L141" s="173"/>
      <c r="M141" s="173"/>
      <c r="N141" s="173"/>
      <c r="O141" s="173"/>
      <c r="P141" s="173"/>
      <c r="Q141" s="173"/>
      <c r="R141" s="173"/>
      <c r="S141" s="173"/>
      <c r="T141" s="173"/>
      <c r="U141" s="155" t="str">
        <f t="shared" ref="U141:U171" si="12">IF($F$140&lt;&gt;0,"แสดง",IF($H$140&lt;&gt;0,"แสดง","  "))</f>
        <v>แสดง</v>
      </c>
    </row>
    <row r="142" spans="1:21">
      <c r="E142" s="156" t="s">
        <v>1182</v>
      </c>
      <c r="G142" s="166"/>
      <c r="L142" s="173"/>
      <c r="M142" s="173"/>
      <c r="N142" s="173"/>
      <c r="O142" s="173"/>
      <c r="P142" s="173"/>
      <c r="Q142" s="173"/>
      <c r="R142" s="173"/>
      <c r="S142" s="173"/>
      <c r="T142" s="173"/>
      <c r="U142" s="155" t="str">
        <f t="shared" si="12"/>
        <v>แสดง</v>
      </c>
    </row>
    <row r="143" spans="1:21">
      <c r="F143" s="235"/>
      <c r="G143" s="166"/>
      <c r="H143" s="235"/>
      <c r="J143" s="462" t="s">
        <v>973</v>
      </c>
      <c r="K143" s="462"/>
      <c r="L143" s="173"/>
      <c r="M143" s="173"/>
      <c r="N143" s="173"/>
      <c r="O143" s="173"/>
      <c r="P143" s="173"/>
      <c r="Q143" s="173"/>
      <c r="R143" s="173"/>
      <c r="S143" s="173"/>
      <c r="T143" s="173"/>
      <c r="U143" s="155" t="str">
        <f t="shared" si="12"/>
        <v>แสดง</v>
      </c>
    </row>
    <row r="144" spans="1:21">
      <c r="E144" s="460" t="s">
        <v>1072</v>
      </c>
      <c r="F144" s="460" t="s">
        <v>1073</v>
      </c>
      <c r="G144" s="183"/>
      <c r="H144" s="460" t="s">
        <v>1075</v>
      </c>
      <c r="I144" s="156"/>
      <c r="J144" s="236" t="s">
        <v>21</v>
      </c>
      <c r="K144" s="161"/>
      <c r="L144" s="173"/>
      <c r="M144" s="173"/>
      <c r="N144" s="173"/>
      <c r="O144" s="173"/>
      <c r="P144" s="173"/>
      <c r="Q144" s="173"/>
      <c r="R144" s="173"/>
      <c r="S144" s="173"/>
      <c r="T144" s="173"/>
      <c r="U144" s="155" t="str">
        <f t="shared" si="12"/>
        <v>แสดง</v>
      </c>
    </row>
    <row r="145" spans="5:21">
      <c r="F145" s="237" t="s">
        <v>1074</v>
      </c>
      <c r="G145" s="183"/>
      <c r="H145" s="237" t="s">
        <v>1076</v>
      </c>
      <c r="I145" s="156"/>
      <c r="J145" s="237"/>
      <c r="K145" s="161"/>
      <c r="L145" s="173"/>
      <c r="M145" s="173"/>
      <c r="N145" s="173"/>
      <c r="O145" s="173"/>
      <c r="P145" s="173"/>
      <c r="Q145" s="173"/>
      <c r="R145" s="173"/>
      <c r="S145" s="173"/>
      <c r="T145" s="173"/>
      <c r="U145" s="155" t="str">
        <f t="shared" si="12"/>
        <v>แสดง</v>
      </c>
    </row>
    <row r="146" spans="5:21">
      <c r="E146" s="161">
        <v>2565</v>
      </c>
      <c r="F146" s="216">
        <v>20000</v>
      </c>
      <c r="G146" s="166"/>
      <c r="H146" s="173"/>
      <c r="J146" s="252">
        <f>SUBTOTAL(9,F146:H146)</f>
        <v>20000</v>
      </c>
      <c r="K146" s="173"/>
      <c r="L146" s="173"/>
      <c r="M146" s="173"/>
      <c r="N146" s="173"/>
      <c r="O146" s="173"/>
      <c r="P146" s="173"/>
      <c r="Q146" s="173"/>
      <c r="R146" s="173"/>
      <c r="S146" s="173"/>
      <c r="T146" s="173"/>
      <c r="U146" s="155" t="str">
        <f t="shared" si="12"/>
        <v>แสดง</v>
      </c>
    </row>
    <row r="147" spans="5:21">
      <c r="E147" s="161">
        <v>2564</v>
      </c>
      <c r="F147" s="240"/>
      <c r="G147" s="166"/>
      <c r="H147" s="240"/>
      <c r="J147" s="241">
        <f>SUBTOTAL(9,F147:H147)</f>
        <v>0</v>
      </c>
      <c r="K147" s="173"/>
      <c r="L147" s="173"/>
      <c r="M147" s="173"/>
      <c r="N147" s="173"/>
      <c r="O147" s="173"/>
      <c r="P147" s="173"/>
      <c r="Q147" s="173"/>
      <c r="R147" s="173"/>
      <c r="S147" s="173"/>
      <c r="T147" s="173"/>
      <c r="U147" s="155" t="str">
        <f t="shared" si="12"/>
        <v>แสดง</v>
      </c>
    </row>
    <row r="148" spans="5:21">
      <c r="G148" s="166"/>
      <c r="L148" s="173"/>
      <c r="M148" s="173"/>
      <c r="N148" s="173"/>
      <c r="O148" s="173"/>
      <c r="P148" s="173"/>
      <c r="Q148" s="173"/>
      <c r="R148" s="173"/>
      <c r="S148" s="173"/>
      <c r="T148" s="173"/>
      <c r="U148" s="155" t="str">
        <f t="shared" si="12"/>
        <v>แสดง</v>
      </c>
    </row>
    <row r="149" spans="5:21">
      <c r="G149" s="166"/>
      <c r="L149" s="173"/>
      <c r="M149" s="173"/>
      <c r="N149" s="173"/>
      <c r="O149" s="173"/>
      <c r="P149" s="173"/>
      <c r="Q149" s="173"/>
      <c r="R149" s="173"/>
      <c r="S149" s="173"/>
      <c r="T149" s="173"/>
    </row>
    <row r="150" spans="5:21">
      <c r="G150" s="166"/>
      <c r="L150" s="173"/>
      <c r="M150" s="173"/>
      <c r="N150" s="173"/>
      <c r="O150" s="173"/>
      <c r="P150" s="173"/>
      <c r="Q150" s="173"/>
      <c r="R150" s="173"/>
      <c r="S150" s="173"/>
      <c r="T150" s="173"/>
    </row>
    <row r="151" spans="5:21">
      <c r="G151" s="166"/>
      <c r="L151" s="173"/>
      <c r="M151" s="173"/>
      <c r="N151" s="173"/>
      <c r="O151" s="173"/>
      <c r="P151" s="173"/>
      <c r="Q151" s="173"/>
      <c r="R151" s="173"/>
      <c r="S151" s="173"/>
      <c r="T151" s="173"/>
    </row>
    <row r="152" spans="5:21">
      <c r="G152" s="166"/>
      <c r="L152" s="173"/>
      <c r="M152" s="173"/>
      <c r="N152" s="173"/>
      <c r="O152" s="173"/>
      <c r="P152" s="173"/>
      <c r="Q152" s="173"/>
      <c r="R152" s="173"/>
      <c r="S152" s="173"/>
      <c r="T152" s="173"/>
    </row>
    <row r="153" spans="5:21">
      <c r="G153" s="166"/>
      <c r="L153" s="173"/>
      <c r="M153" s="173"/>
      <c r="N153" s="173"/>
      <c r="O153" s="173"/>
      <c r="P153" s="173"/>
      <c r="Q153" s="173"/>
      <c r="R153" s="173"/>
      <c r="S153" s="173"/>
      <c r="T153" s="173"/>
    </row>
    <row r="154" spans="5:21">
      <c r="G154" s="166"/>
      <c r="L154" s="173"/>
      <c r="M154" s="173"/>
      <c r="N154" s="173"/>
      <c r="O154" s="173"/>
      <c r="P154" s="173"/>
      <c r="Q154" s="173"/>
      <c r="R154" s="173"/>
      <c r="S154" s="173"/>
      <c r="T154" s="173"/>
    </row>
    <row r="155" spans="5:21">
      <c r="G155" s="166"/>
      <c r="L155" s="173"/>
      <c r="M155" s="173"/>
      <c r="N155" s="173"/>
      <c r="O155" s="173"/>
      <c r="P155" s="173"/>
      <c r="Q155" s="173"/>
      <c r="R155" s="173"/>
      <c r="S155" s="173"/>
      <c r="T155" s="173"/>
    </row>
    <row r="156" spans="5:21">
      <c r="G156" s="166"/>
      <c r="L156" s="173"/>
      <c r="M156" s="173"/>
      <c r="N156" s="173"/>
      <c r="O156" s="173"/>
      <c r="P156" s="173"/>
      <c r="Q156" s="173"/>
      <c r="R156" s="173"/>
      <c r="S156" s="173"/>
      <c r="T156" s="173"/>
    </row>
    <row r="157" spans="5:21">
      <c r="G157" s="166"/>
      <c r="L157" s="173"/>
      <c r="M157" s="173"/>
      <c r="N157" s="173"/>
      <c r="O157" s="173"/>
      <c r="P157" s="173"/>
      <c r="Q157" s="173"/>
      <c r="R157" s="173"/>
      <c r="S157" s="173"/>
      <c r="T157" s="173"/>
    </row>
    <row r="158" spans="5:21">
      <c r="G158" s="166"/>
      <c r="L158" s="173"/>
      <c r="M158" s="173"/>
      <c r="N158" s="173"/>
      <c r="O158" s="173"/>
      <c r="P158" s="173"/>
      <c r="Q158" s="173"/>
      <c r="R158" s="173"/>
      <c r="S158" s="173"/>
      <c r="T158" s="173"/>
    </row>
    <row r="159" spans="5:21">
      <c r="G159" s="166"/>
      <c r="L159" s="173"/>
      <c r="M159" s="173"/>
      <c r="N159" s="173"/>
      <c r="O159" s="173"/>
      <c r="P159" s="173"/>
      <c r="Q159" s="173"/>
      <c r="R159" s="173"/>
      <c r="S159" s="173"/>
      <c r="T159" s="173"/>
    </row>
    <row r="160" spans="5:21">
      <c r="G160" s="166"/>
      <c r="L160" s="173"/>
      <c r="M160" s="173"/>
      <c r="N160" s="173"/>
      <c r="O160" s="173"/>
      <c r="P160" s="173"/>
      <c r="Q160" s="173"/>
      <c r="R160" s="173"/>
      <c r="S160" s="173"/>
      <c r="T160" s="173"/>
    </row>
    <row r="161" spans="1:21">
      <c r="G161" s="166"/>
      <c r="L161" s="173"/>
      <c r="M161" s="173"/>
      <c r="N161" s="173"/>
      <c r="O161" s="173"/>
      <c r="P161" s="173"/>
      <c r="Q161" s="173"/>
      <c r="R161" s="173"/>
      <c r="S161" s="173"/>
      <c r="T161" s="173"/>
    </row>
    <row r="162" spans="1:21">
      <c r="G162" s="166"/>
      <c r="L162" s="173"/>
      <c r="M162" s="173"/>
      <c r="N162" s="173"/>
      <c r="O162" s="173"/>
      <c r="P162" s="173"/>
      <c r="Q162" s="173"/>
      <c r="R162" s="173"/>
      <c r="S162" s="173"/>
      <c r="T162" s="173"/>
    </row>
    <row r="163" spans="1:21">
      <c r="G163" s="166"/>
      <c r="L163" s="173"/>
      <c r="M163" s="173"/>
      <c r="N163" s="173"/>
      <c r="O163" s="173"/>
      <c r="P163" s="173"/>
      <c r="Q163" s="173"/>
      <c r="R163" s="173"/>
      <c r="S163" s="173"/>
      <c r="T163" s="173"/>
    </row>
    <row r="164" spans="1:21">
      <c r="G164" s="166"/>
      <c r="L164" s="173"/>
      <c r="M164" s="173"/>
      <c r="N164" s="173"/>
      <c r="O164" s="173"/>
      <c r="P164" s="173"/>
      <c r="Q164" s="173"/>
      <c r="R164" s="173"/>
      <c r="S164" s="173"/>
      <c r="T164" s="173"/>
    </row>
    <row r="165" spans="1:21">
      <c r="G165" s="166"/>
      <c r="L165" s="173"/>
      <c r="M165" s="173"/>
      <c r="N165" s="173"/>
      <c r="O165" s="173"/>
      <c r="P165" s="173"/>
      <c r="Q165" s="173"/>
      <c r="R165" s="173"/>
      <c r="S165" s="173"/>
      <c r="T165" s="173"/>
    </row>
    <row r="166" spans="1:21">
      <c r="G166" s="166"/>
      <c r="L166" s="173"/>
      <c r="M166" s="173"/>
      <c r="N166" s="173"/>
      <c r="O166" s="173"/>
      <c r="P166" s="173"/>
      <c r="Q166" s="173"/>
      <c r="R166" s="173"/>
      <c r="S166" s="173"/>
      <c r="T166" s="173"/>
    </row>
    <row r="167" spans="1:21">
      <c r="G167" s="166"/>
      <c r="L167" s="173"/>
      <c r="M167" s="173"/>
      <c r="N167" s="173"/>
      <c r="O167" s="173"/>
      <c r="P167" s="173"/>
      <c r="Q167" s="173"/>
      <c r="R167" s="173"/>
      <c r="S167" s="173"/>
      <c r="T167" s="173"/>
    </row>
    <row r="168" spans="1:21">
      <c r="G168" s="166"/>
      <c r="L168" s="173"/>
      <c r="M168" s="173"/>
      <c r="N168" s="173"/>
      <c r="O168" s="173"/>
      <c r="P168" s="173"/>
      <c r="Q168" s="173"/>
      <c r="R168" s="173"/>
      <c r="S168" s="173"/>
      <c r="T168" s="173"/>
    </row>
    <row r="169" spans="1:21">
      <c r="G169" s="166"/>
      <c r="L169" s="173"/>
      <c r="M169" s="173"/>
      <c r="N169" s="173"/>
      <c r="O169" s="173"/>
      <c r="P169" s="173"/>
      <c r="Q169" s="173"/>
      <c r="R169" s="173"/>
      <c r="S169" s="173"/>
      <c r="T169" s="173"/>
    </row>
    <row r="170" spans="1:21">
      <c r="G170" s="166"/>
      <c r="L170" s="173"/>
      <c r="M170" s="173"/>
      <c r="N170" s="173"/>
      <c r="O170" s="173"/>
      <c r="P170" s="173"/>
      <c r="Q170" s="173"/>
      <c r="R170" s="173"/>
      <c r="S170" s="173"/>
      <c r="T170" s="173"/>
    </row>
    <row r="171" spans="1:21">
      <c r="G171" s="166"/>
      <c r="U171" s="155" t="str">
        <f t="shared" si="12"/>
        <v>แสดง</v>
      </c>
    </row>
    <row r="172" spans="1:21" hidden="1">
      <c r="E172" s="461" t="s">
        <v>1865</v>
      </c>
      <c r="F172" s="179"/>
      <c r="G172" s="166"/>
      <c r="H172" s="179"/>
      <c r="I172" s="208"/>
      <c r="U172" s="155" t="str">
        <f>IF($F$176&lt;&gt;0,"แสดง",IF($H$176&lt;&gt;0,"แสดง","  "))</f>
        <v xml:space="preserve">  </v>
      </c>
    </row>
    <row r="173" spans="1:21" hidden="1">
      <c r="E173" s="209"/>
      <c r="G173" s="166"/>
      <c r="H173" s="462" t="s">
        <v>973</v>
      </c>
      <c r="I173" s="208"/>
      <c r="J173" s="462"/>
      <c r="K173" s="462"/>
      <c r="L173" s="173"/>
      <c r="M173" s="173"/>
      <c r="N173" s="173"/>
      <c r="O173" s="173"/>
      <c r="P173" s="173"/>
      <c r="Q173" s="173"/>
      <c r="R173" s="173"/>
      <c r="S173" s="173"/>
      <c r="T173" s="173"/>
      <c r="U173" s="155" t="str">
        <f t="shared" ref="U173:U174" si="13">IF($F$176&lt;&gt;0,"แสดง",IF($H$176&lt;&gt;0,"แสดง","  "))</f>
        <v xml:space="preserve">  </v>
      </c>
    </row>
    <row r="174" spans="1:21" hidden="1">
      <c r="E174" s="209"/>
      <c r="F174" s="462">
        <v>2565</v>
      </c>
      <c r="G174" s="166"/>
      <c r="H174" s="462">
        <v>2564</v>
      </c>
      <c r="I174" s="462"/>
      <c r="J174" s="462"/>
      <c r="K174" s="462"/>
      <c r="L174" s="173"/>
      <c r="M174" s="173"/>
      <c r="N174" s="173"/>
      <c r="O174" s="173"/>
      <c r="P174" s="173"/>
      <c r="Q174" s="173"/>
      <c r="R174" s="173"/>
      <c r="S174" s="173"/>
      <c r="T174" s="173"/>
      <c r="U174" s="155" t="str">
        <f t="shared" si="13"/>
        <v xml:space="preserve">  </v>
      </c>
    </row>
    <row r="175" spans="1:21" hidden="1">
      <c r="A175" s="224" t="s">
        <v>41</v>
      </c>
      <c r="B175" s="211" t="s">
        <v>40</v>
      </c>
      <c r="C175" s="212">
        <f>SUMIF('ตัดระหว่างกัน 2565'!D:D,$B175,'ตัดระหว่างกัน 2565'!K:K)-SUMIF('ตัดระหว่างกัน 2565'!D:D,'หมายเหตุ (2)'!$B175,'ตัดระหว่างกัน 2565'!L:L)</f>
        <v>0</v>
      </c>
      <c r="D175" s="213">
        <f>SUMIF('ตัดระหว่างกัน 2564'!D:D,'หมายเหตุ (2)'!$B175,'ตัดระหว่างกัน 2564'!K:K)-SUMIF('ตัดระหว่างกัน 2564'!D:D,$B175,'ตัดระหว่างกัน 2564'!L:L)</f>
        <v>0</v>
      </c>
      <c r="E175" s="214" t="s">
        <v>39</v>
      </c>
      <c r="F175" s="244">
        <f>SUM(C175)</f>
        <v>0</v>
      </c>
      <c r="G175" s="166"/>
      <c r="H175" s="244">
        <f>SUM(D175)</f>
        <v>0</v>
      </c>
      <c r="I175" s="173"/>
      <c r="J175" s="217"/>
      <c r="K175" s="217"/>
      <c r="L175" s="214"/>
      <c r="M175" s="214"/>
      <c r="N175" s="214"/>
      <c r="O175" s="214"/>
      <c r="P175" s="214"/>
      <c r="Q175" s="214"/>
      <c r="R175" s="214"/>
      <c r="S175" s="214"/>
      <c r="T175" s="214"/>
      <c r="U175" s="155" t="str">
        <f t="shared" si="9"/>
        <v xml:space="preserve">  </v>
      </c>
    </row>
    <row r="176" spans="1:21" ht="20.25" hidden="1" thickBot="1">
      <c r="E176" s="209" t="s">
        <v>42</v>
      </c>
      <c r="F176" s="231">
        <f>SUM(F175)</f>
        <v>0</v>
      </c>
      <c r="G176" s="166"/>
      <c r="H176" s="231">
        <f>SUM(H175)</f>
        <v>0</v>
      </c>
      <c r="I176" s="465"/>
      <c r="J176" s="217"/>
      <c r="K176" s="217"/>
      <c r="L176" s="214"/>
      <c r="M176" s="214"/>
      <c r="N176" s="214"/>
      <c r="O176" s="214"/>
      <c r="P176" s="214"/>
      <c r="Q176" s="214"/>
      <c r="R176" s="214"/>
      <c r="S176" s="214"/>
      <c r="T176" s="214"/>
      <c r="U176" s="155" t="str">
        <f t="shared" si="9"/>
        <v xml:space="preserve">  </v>
      </c>
    </row>
    <row r="177" spans="1:21" hidden="1">
      <c r="G177" s="166"/>
      <c r="U177" s="155" t="str">
        <f t="shared" ref="U177:U178" si="14">IF($F$176&lt;&gt;0,"แสดง",IF($H$176&lt;&gt;0,"แสดง","  "))</f>
        <v xml:space="preserve">  </v>
      </c>
    </row>
    <row r="178" spans="1:21" hidden="1">
      <c r="G178" s="166"/>
      <c r="U178" s="155" t="str">
        <f t="shared" si="14"/>
        <v xml:space="preserve">  </v>
      </c>
    </row>
    <row r="179" spans="1:21" hidden="1">
      <c r="A179" s="203"/>
      <c r="B179" s="204"/>
      <c r="C179" s="205"/>
      <c r="D179" s="204"/>
      <c r="E179" s="461" t="s">
        <v>1866</v>
      </c>
      <c r="F179" s="179"/>
      <c r="G179" s="166"/>
      <c r="H179" s="179"/>
      <c r="I179" s="208"/>
      <c r="U179" s="155" t="str">
        <f>IF($F$189&lt;&gt;0,"แสดง",IF($H$189&lt;&gt;0,"แสดง","  "))</f>
        <v xml:space="preserve">  </v>
      </c>
    </row>
    <row r="180" spans="1:21" hidden="1">
      <c r="A180" s="223"/>
      <c r="B180" s="204"/>
      <c r="C180" s="205"/>
      <c r="D180" s="204"/>
      <c r="E180" s="209"/>
      <c r="G180" s="166"/>
      <c r="H180" s="462" t="s">
        <v>973</v>
      </c>
      <c r="I180" s="208"/>
      <c r="U180" s="155" t="str">
        <f t="shared" ref="U180:U181" si="15">IF($F$189&lt;&gt;0,"แสดง",IF($H$189&lt;&gt;0,"แสดง","  "))</f>
        <v xml:space="preserve">  </v>
      </c>
    </row>
    <row r="181" spans="1:21" hidden="1">
      <c r="A181" s="223"/>
      <c r="B181" s="204"/>
      <c r="C181" s="205"/>
      <c r="D181" s="204"/>
      <c r="E181" s="209"/>
      <c r="F181" s="462">
        <v>2565</v>
      </c>
      <c r="G181" s="166"/>
      <c r="H181" s="462">
        <v>2564</v>
      </c>
      <c r="I181" s="462"/>
      <c r="U181" s="155" t="str">
        <f t="shared" si="15"/>
        <v xml:space="preserve">  </v>
      </c>
    </row>
    <row r="182" spans="1:21" hidden="1">
      <c r="A182" s="224" t="s">
        <v>43</v>
      </c>
      <c r="B182" s="211" t="s">
        <v>44</v>
      </c>
      <c r="C182" s="212">
        <f>SUMIF('ตัดระหว่างกัน 2565'!D:D,$B182,'ตัดระหว่างกัน 2565'!K:K)-SUMIF('ตัดระหว่างกัน 2565'!D:D,'หมายเหตุ (2)'!$B182,'ตัดระหว่างกัน 2565'!L:L)</f>
        <v>0</v>
      </c>
      <c r="D182" s="213">
        <f>SUMIF('ตัดระหว่างกัน 2564'!D:D,'หมายเหตุ (2)'!$B182,'ตัดระหว่างกัน 2564'!K:K)-SUMIF('ตัดระหว่างกัน 2564'!D:D,$B182,'ตัดระหว่างกัน 2564'!L:L)</f>
        <v>0</v>
      </c>
      <c r="E182" s="214" t="s">
        <v>43</v>
      </c>
      <c r="F182" s="215">
        <f>SUM(C182)</f>
        <v>0</v>
      </c>
      <c r="G182" s="166"/>
      <c r="H182" s="215">
        <f t="shared" ref="H182:H188" si="16">SUM(D182)</f>
        <v>0</v>
      </c>
      <c r="I182" s="173"/>
      <c r="U182" s="155" t="str">
        <f t="shared" si="9"/>
        <v xml:space="preserve">  </v>
      </c>
    </row>
    <row r="183" spans="1:21" hidden="1">
      <c r="A183" s="224" t="s">
        <v>45</v>
      </c>
      <c r="B183" s="211" t="s">
        <v>46</v>
      </c>
      <c r="C183" s="212">
        <f>SUMIF('ตัดระหว่างกัน 2565'!D:D,$B183,'ตัดระหว่างกัน 2565'!K:K)-SUMIF('ตัดระหว่างกัน 2565'!D:D,'หมายเหตุ (2)'!$B183,'ตัดระหว่างกัน 2565'!L:L)</f>
        <v>0</v>
      </c>
      <c r="D183" s="213">
        <f>SUMIF('ตัดระหว่างกัน 2564'!D:D,'หมายเหตุ (2)'!$B183,'ตัดระหว่างกัน 2564'!K:K)-SUMIF('ตัดระหว่างกัน 2564'!D:D,$B183,'ตัดระหว่างกัน 2564'!L:L)</f>
        <v>0</v>
      </c>
      <c r="E183" s="214" t="s">
        <v>45</v>
      </c>
      <c r="F183" s="215">
        <f t="shared" ref="F183:F188" si="17">SUM(C183)</f>
        <v>0</v>
      </c>
      <c r="G183" s="166"/>
      <c r="H183" s="215">
        <f t="shared" si="16"/>
        <v>0</v>
      </c>
      <c r="I183" s="173"/>
      <c r="U183" s="155" t="str">
        <f t="shared" si="9"/>
        <v xml:space="preserve">  </v>
      </c>
    </row>
    <row r="184" spans="1:21" hidden="1">
      <c r="A184" s="224" t="s">
        <v>47</v>
      </c>
      <c r="B184" s="211" t="s">
        <v>48</v>
      </c>
      <c r="C184" s="212">
        <f>SUMIF('ตัดระหว่างกัน 2565'!D:D,$B184,'ตัดระหว่างกัน 2565'!K:K)-SUMIF('ตัดระหว่างกัน 2565'!D:D,'หมายเหตุ (2)'!$B184,'ตัดระหว่างกัน 2565'!L:L)</f>
        <v>0</v>
      </c>
      <c r="D184" s="213">
        <f>SUMIF('ตัดระหว่างกัน 2564'!D:D,'หมายเหตุ (2)'!$B184,'ตัดระหว่างกัน 2564'!K:K)-SUMIF('ตัดระหว่างกัน 2564'!D:D,$B184,'ตัดระหว่างกัน 2564'!L:L)</f>
        <v>0</v>
      </c>
      <c r="E184" s="214" t="s">
        <v>47</v>
      </c>
      <c r="F184" s="215">
        <f t="shared" si="17"/>
        <v>0</v>
      </c>
      <c r="G184" s="166"/>
      <c r="H184" s="215">
        <f t="shared" si="16"/>
        <v>0</v>
      </c>
      <c r="I184" s="173"/>
      <c r="U184" s="155" t="str">
        <f t="shared" si="9"/>
        <v xml:space="preserve">  </v>
      </c>
    </row>
    <row r="185" spans="1:21" hidden="1">
      <c r="A185" s="210" t="s">
        <v>49</v>
      </c>
      <c r="B185" s="211" t="s">
        <v>50</v>
      </c>
      <c r="C185" s="212">
        <f>SUMIF('ตัดระหว่างกัน 2565'!D:D,$B185,'ตัดระหว่างกัน 2565'!K:K)-SUMIF('ตัดระหว่างกัน 2565'!D:D,'หมายเหตุ (2)'!$B185,'ตัดระหว่างกัน 2565'!L:L)</f>
        <v>0</v>
      </c>
      <c r="D185" s="213">
        <f>SUMIF('ตัดระหว่างกัน 2564'!D:D,'หมายเหตุ (2)'!$B185,'ตัดระหว่างกัน 2564'!K:K)-SUMIF('ตัดระหว่างกัน 2564'!D:D,$B185,'ตัดระหว่างกัน 2564'!L:L)</f>
        <v>0</v>
      </c>
      <c r="E185" s="214" t="s">
        <v>49</v>
      </c>
      <c r="F185" s="215">
        <f t="shared" si="17"/>
        <v>0</v>
      </c>
      <c r="G185" s="166"/>
      <c r="H185" s="215">
        <f t="shared" si="16"/>
        <v>0</v>
      </c>
      <c r="I185" s="173"/>
      <c r="U185" s="155" t="str">
        <f t="shared" si="9"/>
        <v xml:space="preserve">  </v>
      </c>
    </row>
    <row r="186" spans="1:21" hidden="1">
      <c r="A186" s="224" t="s">
        <v>53</v>
      </c>
      <c r="B186" s="211" t="s">
        <v>54</v>
      </c>
      <c r="C186" s="212">
        <f>SUMIF('ตัดระหว่างกัน 2565'!D:D,$B186,'ตัดระหว่างกัน 2565'!K:K)-SUMIF('ตัดระหว่างกัน 2565'!D:D,'หมายเหตุ (2)'!$B186,'ตัดระหว่างกัน 2565'!L:L)</f>
        <v>0</v>
      </c>
      <c r="D186" s="213">
        <f>SUMIF('ตัดระหว่างกัน 2564'!D:D,'หมายเหตุ (2)'!$B186,'ตัดระหว่างกัน 2564'!K:K)-SUMIF('ตัดระหว่างกัน 2564'!D:D,$B186,'ตัดระหว่างกัน 2564'!L:L)</f>
        <v>0</v>
      </c>
      <c r="E186" s="214" t="s">
        <v>53</v>
      </c>
      <c r="F186" s="215">
        <f t="shared" si="17"/>
        <v>0</v>
      </c>
      <c r="G186" s="166"/>
      <c r="H186" s="215">
        <f t="shared" si="16"/>
        <v>0</v>
      </c>
      <c r="I186" s="173"/>
      <c r="U186" s="155" t="str">
        <f t="shared" si="9"/>
        <v xml:space="preserve">  </v>
      </c>
    </row>
    <row r="187" spans="1:21" hidden="1">
      <c r="A187" s="224" t="s">
        <v>55</v>
      </c>
      <c r="B187" s="211" t="s">
        <v>56</v>
      </c>
      <c r="C187" s="212">
        <f>SUMIF('ตัดระหว่างกัน 2565'!D:D,$B187,'ตัดระหว่างกัน 2565'!K:K)-SUMIF('ตัดระหว่างกัน 2565'!D:D,'หมายเหตุ (2)'!$B187,'ตัดระหว่างกัน 2565'!L:L)</f>
        <v>0</v>
      </c>
      <c r="D187" s="213">
        <f>SUMIF('ตัดระหว่างกัน 2564'!D:D,'หมายเหตุ (2)'!$B187,'ตัดระหว่างกัน 2564'!K:K)-SUMIF('ตัดระหว่างกัน 2564'!D:D,$B187,'ตัดระหว่างกัน 2564'!L:L)</f>
        <v>0</v>
      </c>
      <c r="E187" s="214" t="s">
        <v>55</v>
      </c>
      <c r="F187" s="215">
        <f t="shared" si="17"/>
        <v>0</v>
      </c>
      <c r="G187" s="166"/>
      <c r="H187" s="215">
        <f t="shared" si="16"/>
        <v>0</v>
      </c>
      <c r="I187" s="173"/>
      <c r="U187" s="155" t="str">
        <f t="shared" si="9"/>
        <v xml:space="preserve">  </v>
      </c>
    </row>
    <row r="188" spans="1:21" hidden="1">
      <c r="A188" s="224" t="s">
        <v>57</v>
      </c>
      <c r="B188" s="211" t="s">
        <v>58</v>
      </c>
      <c r="C188" s="212">
        <f>SUMIF('ตัดระหว่างกัน 2565'!D:D,$B188,'ตัดระหว่างกัน 2565'!K:K)-SUMIF('ตัดระหว่างกัน 2565'!D:D,'หมายเหตุ (2)'!$B188,'ตัดระหว่างกัน 2565'!L:L)</f>
        <v>0</v>
      </c>
      <c r="D188" s="213">
        <f>SUMIF('ตัดระหว่างกัน 2564'!D:D,'หมายเหตุ (2)'!$B188,'ตัดระหว่างกัน 2564'!K:K)-SUMIF('ตัดระหว่างกัน 2564'!D:D,$B188,'ตัดระหว่างกัน 2564'!L:L)</f>
        <v>0</v>
      </c>
      <c r="E188" s="214" t="s">
        <v>57</v>
      </c>
      <c r="F188" s="215">
        <f t="shared" si="17"/>
        <v>0</v>
      </c>
      <c r="G188" s="166"/>
      <c r="H188" s="215">
        <f t="shared" si="16"/>
        <v>0</v>
      </c>
      <c r="I188" s="173"/>
      <c r="U188" s="155" t="str">
        <f t="shared" si="9"/>
        <v xml:space="preserve">  </v>
      </c>
    </row>
    <row r="189" spans="1:21" ht="20.25" hidden="1" thickBot="1">
      <c r="E189" s="209" t="s">
        <v>1082</v>
      </c>
      <c r="F189" s="231">
        <f>SUM(F182:F188)</f>
        <v>0</v>
      </c>
      <c r="G189" s="166"/>
      <c r="H189" s="231">
        <f>SUM(H182:H188)</f>
        <v>0</v>
      </c>
      <c r="I189" s="465"/>
      <c r="J189" s="217"/>
      <c r="K189" s="217"/>
      <c r="L189" s="214"/>
      <c r="M189" s="214"/>
      <c r="N189" s="214"/>
      <c r="O189" s="214"/>
      <c r="P189" s="214"/>
      <c r="Q189" s="214"/>
      <c r="R189" s="214"/>
      <c r="S189" s="214"/>
      <c r="T189" s="214"/>
      <c r="U189" s="155" t="str">
        <f t="shared" si="9"/>
        <v xml:space="preserve">  </v>
      </c>
    </row>
    <row r="190" spans="1:21" hidden="1">
      <c r="E190" s="214"/>
      <c r="F190" s="173"/>
      <c r="G190" s="166"/>
      <c r="H190" s="173"/>
      <c r="I190" s="173"/>
      <c r="J190" s="217"/>
      <c r="K190" s="217"/>
      <c r="L190" s="214"/>
      <c r="M190" s="214"/>
      <c r="N190" s="214"/>
      <c r="O190" s="214"/>
      <c r="P190" s="214"/>
      <c r="Q190" s="214"/>
      <c r="R190" s="214"/>
      <c r="S190" s="214"/>
      <c r="T190" s="214"/>
      <c r="U190" s="155" t="str">
        <f t="shared" ref="U190:U191" si="18">IF($F$189&lt;&gt;0,"แสดง",IF($H$189&lt;&gt;0,"แสดง","  "))</f>
        <v xml:space="preserve">  </v>
      </c>
    </row>
    <row r="191" spans="1:21" hidden="1">
      <c r="G191" s="166"/>
      <c r="U191" s="155" t="str">
        <f t="shared" si="18"/>
        <v xml:space="preserve">  </v>
      </c>
    </row>
    <row r="192" spans="1:21" hidden="1">
      <c r="E192" s="461" t="s">
        <v>1867</v>
      </c>
      <c r="F192" s="179"/>
      <c r="G192" s="166"/>
      <c r="H192" s="179"/>
      <c r="I192" s="208"/>
      <c r="J192" s="462"/>
      <c r="K192" s="462"/>
      <c r="L192" s="465"/>
      <c r="M192" s="465"/>
      <c r="N192" s="465"/>
      <c r="O192" s="465"/>
      <c r="P192" s="465"/>
      <c r="Q192" s="465"/>
      <c r="R192" s="465"/>
      <c r="S192" s="465"/>
      <c r="T192" s="465"/>
      <c r="U192" s="155" t="str">
        <f>IF($F$196&lt;&gt;0,"แสดง",IF($H$196&lt;&gt;0,"แสดง","  "))</f>
        <v xml:space="preserve">  </v>
      </c>
    </row>
    <row r="193" spans="1:21" hidden="1">
      <c r="E193" s="209"/>
      <c r="G193" s="166"/>
      <c r="H193" s="462" t="s">
        <v>973</v>
      </c>
      <c r="I193" s="208"/>
      <c r="J193" s="462"/>
      <c r="K193" s="462"/>
      <c r="L193" s="173"/>
      <c r="M193" s="173"/>
      <c r="N193" s="173"/>
      <c r="O193" s="173"/>
      <c r="P193" s="173"/>
      <c r="Q193" s="173"/>
      <c r="R193" s="173"/>
      <c r="S193" s="173"/>
      <c r="T193" s="173"/>
      <c r="U193" s="155" t="str">
        <f t="shared" ref="U193:U194" si="19">IF($F$196&lt;&gt;0,"แสดง",IF($H$196&lt;&gt;0,"แสดง","  "))</f>
        <v xml:space="preserve">  </v>
      </c>
    </row>
    <row r="194" spans="1:21" hidden="1">
      <c r="E194" s="209"/>
      <c r="F194" s="462">
        <v>2565</v>
      </c>
      <c r="G194" s="166"/>
      <c r="H194" s="462">
        <v>2564</v>
      </c>
      <c r="I194" s="462"/>
      <c r="J194" s="462"/>
      <c r="K194" s="462"/>
      <c r="L194" s="173"/>
      <c r="M194" s="173"/>
      <c r="N194" s="173"/>
      <c r="O194" s="173"/>
      <c r="P194" s="173"/>
      <c r="Q194" s="173"/>
      <c r="R194" s="173"/>
      <c r="S194" s="173"/>
      <c r="T194" s="173"/>
      <c r="U194" s="155" t="str">
        <f t="shared" si="19"/>
        <v xml:space="preserve">  </v>
      </c>
    </row>
    <row r="195" spans="1:21" hidden="1">
      <c r="A195" s="224" t="s">
        <v>51</v>
      </c>
      <c r="B195" s="211" t="s">
        <v>52</v>
      </c>
      <c r="C195" s="212">
        <f>SUMIF('ตัดระหว่างกัน 2565'!D:D,$B195,'ตัดระหว่างกัน 2565'!K:K)-SUMIF('ตัดระหว่างกัน 2565'!D:D,'หมายเหตุ (2)'!$B195,'ตัดระหว่างกัน 2565'!L:L)</f>
        <v>0</v>
      </c>
      <c r="D195" s="213">
        <f>SUMIF('ตัดระหว่างกัน 2564'!D:D,'หมายเหตุ (2)'!$B195,'ตัดระหว่างกัน 2564'!K:K)-SUMIF('ตัดระหว่างกัน 2564'!D:D,$B195,'ตัดระหว่างกัน 2564'!L:L)</f>
        <v>0</v>
      </c>
      <c r="E195" s="214" t="s">
        <v>51</v>
      </c>
      <c r="F195" s="215">
        <f>SUM(C195)</f>
        <v>0</v>
      </c>
      <c r="G195" s="166"/>
      <c r="H195" s="215">
        <f>SUM(D195)</f>
        <v>0</v>
      </c>
      <c r="I195" s="173"/>
      <c r="J195" s="217"/>
      <c r="K195" s="217"/>
      <c r="L195" s="214"/>
      <c r="M195" s="214"/>
      <c r="N195" s="214"/>
      <c r="O195" s="214"/>
      <c r="P195" s="214"/>
      <c r="Q195" s="214"/>
      <c r="R195" s="214"/>
      <c r="S195" s="214"/>
      <c r="T195" s="214"/>
      <c r="U195" s="155" t="str">
        <f t="shared" ref="U195:U260" si="20">IF(F195&lt;&gt;0,"แสดง",IF(H195&lt;&gt;0,"แสดง","  "))</f>
        <v xml:space="preserve">  </v>
      </c>
    </row>
    <row r="196" spans="1:21" ht="20.25" hidden="1" thickBot="1">
      <c r="E196" s="209" t="s">
        <v>1083</v>
      </c>
      <c r="F196" s="231">
        <f>SUM(F195)</f>
        <v>0</v>
      </c>
      <c r="G196" s="166"/>
      <c r="H196" s="231">
        <f>SUM(H195)</f>
        <v>0</v>
      </c>
      <c r="I196" s="465"/>
      <c r="J196" s="217"/>
      <c r="K196" s="217"/>
      <c r="L196" s="214"/>
      <c r="M196" s="214"/>
      <c r="N196" s="214"/>
      <c r="O196" s="214"/>
      <c r="P196" s="214"/>
      <c r="Q196" s="214"/>
      <c r="R196" s="214"/>
      <c r="S196" s="214"/>
      <c r="T196" s="214"/>
      <c r="U196" s="155" t="str">
        <f t="shared" si="20"/>
        <v xml:space="preserve">  </v>
      </c>
    </row>
    <row r="197" spans="1:21" hidden="1">
      <c r="E197" s="214"/>
      <c r="F197" s="173"/>
      <c r="G197" s="166"/>
      <c r="H197" s="173"/>
      <c r="I197" s="173"/>
      <c r="J197" s="217"/>
      <c r="K197" s="217"/>
      <c r="L197" s="214"/>
      <c r="M197" s="214"/>
      <c r="N197" s="214"/>
      <c r="O197" s="214"/>
      <c r="P197" s="214"/>
      <c r="Q197" s="214"/>
      <c r="R197" s="214"/>
      <c r="S197" s="214"/>
      <c r="T197" s="214"/>
      <c r="U197" s="155" t="str">
        <f t="shared" ref="U197:U198" si="21">IF($F$196&lt;&gt;0,"แสดง",IF($H$196&lt;&gt;0,"แสดง","  "))</f>
        <v xml:space="preserve">  </v>
      </c>
    </row>
    <row r="198" spans="1:21" hidden="1">
      <c r="G198" s="166"/>
      <c r="U198" s="155" t="str">
        <f t="shared" si="21"/>
        <v xml:space="preserve">  </v>
      </c>
    </row>
    <row r="199" spans="1:21">
      <c r="E199" s="461" t="s">
        <v>2047</v>
      </c>
      <c r="F199" s="179"/>
      <c r="G199" s="166"/>
      <c r="H199" s="179"/>
      <c r="I199" s="208"/>
      <c r="J199" s="462"/>
      <c r="K199" s="462"/>
      <c r="L199" s="465"/>
      <c r="M199" s="465"/>
      <c r="N199" s="465"/>
      <c r="O199" s="465"/>
      <c r="P199" s="465"/>
      <c r="Q199" s="465"/>
      <c r="R199" s="465"/>
      <c r="S199" s="465"/>
      <c r="T199" s="465"/>
      <c r="U199" s="155" t="str">
        <f>IF($F$208&lt;&gt;0,"แสดง",IF($H$208&lt;&gt;0,"แสดง","  "))</f>
        <v>แสดง</v>
      </c>
    </row>
    <row r="200" spans="1:21">
      <c r="E200" s="209"/>
      <c r="G200" s="166"/>
      <c r="H200" s="462" t="s">
        <v>973</v>
      </c>
      <c r="I200" s="208"/>
      <c r="J200" s="462"/>
      <c r="K200" s="462"/>
      <c r="L200" s="173"/>
      <c r="M200" s="173"/>
      <c r="N200" s="173"/>
      <c r="O200" s="173"/>
      <c r="P200" s="173"/>
      <c r="Q200" s="173"/>
      <c r="R200" s="173"/>
      <c r="S200" s="173"/>
      <c r="T200" s="173"/>
      <c r="U200" s="155" t="str">
        <f t="shared" ref="U200:U201" si="22">IF($F$208&lt;&gt;0,"แสดง",IF($H$208&lt;&gt;0,"แสดง","  "))</f>
        <v>แสดง</v>
      </c>
    </row>
    <row r="201" spans="1:21">
      <c r="E201" s="209"/>
      <c r="F201" s="462">
        <v>2565</v>
      </c>
      <c r="G201" s="166"/>
      <c r="H201" s="462">
        <v>2564</v>
      </c>
      <c r="I201" s="462"/>
      <c r="J201" s="462"/>
      <c r="K201" s="462"/>
      <c r="L201" s="173"/>
      <c r="M201" s="173"/>
      <c r="N201" s="173"/>
      <c r="O201" s="173"/>
      <c r="P201" s="173"/>
      <c r="Q201" s="173"/>
      <c r="R201" s="173"/>
      <c r="S201" s="173"/>
      <c r="T201" s="173"/>
      <c r="U201" s="155" t="str">
        <f t="shared" si="22"/>
        <v>แสดง</v>
      </c>
    </row>
    <row r="202" spans="1:21">
      <c r="A202" s="224" t="s">
        <v>59</v>
      </c>
      <c r="B202" s="211" t="s">
        <v>60</v>
      </c>
      <c r="C202" s="212">
        <f>SUMIF('ตัดระหว่างกัน 2565'!D:D,$B202,'ตัดระหว่างกัน 2565'!K:K)-SUMIF('ตัดระหว่างกัน 2565'!D:D,'หมายเหตุ (2)'!$B202,'ตัดระหว่างกัน 2565'!L:L)</f>
        <v>7426</v>
      </c>
      <c r="D202" s="213">
        <f>SUMIF('ตัดระหว่างกัน 2564'!D:D,'หมายเหตุ (2)'!$B202,'ตัดระหว่างกัน 2564'!K:K)-SUMIF('ตัดระหว่างกัน 2564'!D:D,$B202,'ตัดระหว่างกัน 2564'!L:L)</f>
        <v>7847.56</v>
      </c>
      <c r="E202" s="214" t="s">
        <v>59</v>
      </c>
      <c r="F202" s="215">
        <f>SUM(C202)</f>
        <v>7426</v>
      </c>
      <c r="G202" s="166"/>
      <c r="H202" s="215">
        <f t="shared" ref="H202:H207" si="23">SUM(D202)</f>
        <v>7847.56</v>
      </c>
      <c r="I202" s="173"/>
      <c r="J202" s="217"/>
      <c r="K202" s="217"/>
      <c r="L202" s="214"/>
      <c r="M202" s="214"/>
      <c r="N202" s="214"/>
      <c r="O202" s="214"/>
      <c r="P202" s="214"/>
      <c r="Q202" s="214"/>
      <c r="R202" s="214"/>
      <c r="S202" s="214"/>
      <c r="T202" s="214"/>
      <c r="U202" s="155" t="str">
        <f t="shared" si="20"/>
        <v>แสดง</v>
      </c>
    </row>
    <row r="203" spans="1:21" hidden="1">
      <c r="A203" s="224" t="s">
        <v>61</v>
      </c>
      <c r="B203" s="211" t="s">
        <v>62</v>
      </c>
      <c r="C203" s="212">
        <f>SUMIF('ตัดระหว่างกัน 2565'!D:D,$B203,'ตัดระหว่างกัน 2565'!K:K)-SUMIF('ตัดระหว่างกัน 2565'!D:D,'หมายเหตุ (2)'!$B203,'ตัดระหว่างกัน 2565'!L:L)</f>
        <v>0</v>
      </c>
      <c r="D203" s="213">
        <f>SUMIF('ตัดระหว่างกัน 2564'!D:D,'หมายเหตุ (2)'!$B203,'ตัดระหว่างกัน 2564'!K:K)-SUMIF('ตัดระหว่างกัน 2564'!D:D,$B203,'ตัดระหว่างกัน 2564'!L:L)</f>
        <v>0</v>
      </c>
      <c r="E203" s="214" t="s">
        <v>61</v>
      </c>
      <c r="F203" s="215">
        <f t="shared" ref="F203:F207" si="24">SUM(C203)</f>
        <v>0</v>
      </c>
      <c r="G203" s="166"/>
      <c r="H203" s="215">
        <f t="shared" si="23"/>
        <v>0</v>
      </c>
      <c r="I203" s="173"/>
      <c r="J203" s="217"/>
      <c r="K203" s="217"/>
      <c r="L203" s="214"/>
      <c r="M203" s="214"/>
      <c r="N203" s="214"/>
      <c r="O203" s="214"/>
      <c r="P203" s="214"/>
      <c r="Q203" s="214"/>
      <c r="R203" s="214"/>
      <c r="S203" s="214"/>
      <c r="T203" s="214"/>
      <c r="U203" s="155" t="str">
        <f t="shared" si="20"/>
        <v xml:space="preserve">  </v>
      </c>
    </row>
    <row r="204" spans="1:21" hidden="1">
      <c r="A204" s="224" t="s">
        <v>63</v>
      </c>
      <c r="B204" s="211" t="s">
        <v>64</v>
      </c>
      <c r="C204" s="212">
        <f>SUMIF('ตัดระหว่างกัน 2565'!D:D,$B204,'ตัดระหว่างกัน 2565'!K:K)-SUMIF('ตัดระหว่างกัน 2565'!D:D,'หมายเหตุ (2)'!$B204,'ตัดระหว่างกัน 2565'!L:L)</f>
        <v>0</v>
      </c>
      <c r="D204" s="213">
        <f>SUMIF('ตัดระหว่างกัน 2564'!D:D,'หมายเหตุ (2)'!$B204,'ตัดระหว่างกัน 2564'!K:K)-SUMIF('ตัดระหว่างกัน 2564'!D:D,$B204,'ตัดระหว่างกัน 2564'!L:L)</f>
        <v>0</v>
      </c>
      <c r="E204" s="214" t="s">
        <v>63</v>
      </c>
      <c r="F204" s="215">
        <f t="shared" si="24"/>
        <v>0</v>
      </c>
      <c r="G204" s="166"/>
      <c r="H204" s="215">
        <f t="shared" si="23"/>
        <v>0</v>
      </c>
      <c r="I204" s="173"/>
      <c r="J204" s="217"/>
      <c r="K204" s="217"/>
      <c r="L204" s="214"/>
      <c r="M204" s="214"/>
      <c r="N204" s="214"/>
      <c r="O204" s="214"/>
      <c r="P204" s="214"/>
      <c r="Q204" s="214"/>
      <c r="R204" s="214"/>
      <c r="S204" s="214"/>
      <c r="T204" s="214"/>
      <c r="U204" s="155" t="str">
        <f t="shared" si="20"/>
        <v xml:space="preserve">  </v>
      </c>
    </row>
    <row r="205" spans="1:21" hidden="1">
      <c r="A205" s="224" t="s">
        <v>65</v>
      </c>
      <c r="B205" s="211" t="s">
        <v>66</v>
      </c>
      <c r="C205" s="212">
        <f>SUMIF('ตัดระหว่างกัน 2565'!D:D,$B205,'ตัดระหว่างกัน 2565'!K:K)-SUMIF('ตัดระหว่างกัน 2565'!D:D,'หมายเหตุ (2)'!$B205,'ตัดระหว่างกัน 2565'!L:L)</f>
        <v>0</v>
      </c>
      <c r="D205" s="213">
        <f>SUMIF('ตัดระหว่างกัน 2564'!D:D,'หมายเหตุ (2)'!$B205,'ตัดระหว่างกัน 2564'!K:K)-SUMIF('ตัดระหว่างกัน 2564'!D:D,$B205,'ตัดระหว่างกัน 2564'!L:L)</f>
        <v>0</v>
      </c>
      <c r="E205" s="214" t="s">
        <v>65</v>
      </c>
      <c r="F205" s="215">
        <f t="shared" si="24"/>
        <v>0</v>
      </c>
      <c r="G205" s="166"/>
      <c r="H205" s="215">
        <f t="shared" si="23"/>
        <v>0</v>
      </c>
      <c r="I205" s="173"/>
      <c r="J205" s="217"/>
      <c r="K205" s="217"/>
      <c r="L205" s="214"/>
      <c r="M205" s="214"/>
      <c r="N205" s="214"/>
      <c r="O205" s="214"/>
      <c r="P205" s="214"/>
      <c r="Q205" s="214"/>
      <c r="R205" s="214"/>
      <c r="S205" s="214"/>
      <c r="T205" s="214"/>
      <c r="U205" s="155" t="str">
        <f t="shared" si="20"/>
        <v xml:space="preserve">  </v>
      </c>
    </row>
    <row r="206" spans="1:21" hidden="1">
      <c r="A206" s="224" t="s">
        <v>67</v>
      </c>
      <c r="B206" s="211" t="s">
        <v>68</v>
      </c>
      <c r="C206" s="212">
        <f>SUMIF('ตัดระหว่างกัน 2565'!D:D,$B206,'ตัดระหว่างกัน 2565'!K:K)-SUMIF('ตัดระหว่างกัน 2565'!D:D,'หมายเหตุ (2)'!$B206,'ตัดระหว่างกัน 2565'!L:L)</f>
        <v>0</v>
      </c>
      <c r="D206" s="213">
        <f>SUMIF('ตัดระหว่างกัน 2564'!D:D,'หมายเหตุ (2)'!$B206,'ตัดระหว่างกัน 2564'!K:K)-SUMIF('ตัดระหว่างกัน 2564'!D:D,$B206,'ตัดระหว่างกัน 2564'!L:L)</f>
        <v>0</v>
      </c>
      <c r="E206" s="214" t="s">
        <v>67</v>
      </c>
      <c r="F206" s="215">
        <f t="shared" si="24"/>
        <v>0</v>
      </c>
      <c r="G206" s="166"/>
      <c r="H206" s="215">
        <f t="shared" si="23"/>
        <v>0</v>
      </c>
      <c r="I206" s="173"/>
      <c r="J206" s="217"/>
      <c r="K206" s="217"/>
      <c r="L206" s="214"/>
      <c r="M206" s="214"/>
      <c r="N206" s="214"/>
      <c r="O206" s="214"/>
      <c r="P206" s="214"/>
      <c r="Q206" s="214"/>
      <c r="R206" s="214"/>
      <c r="S206" s="214"/>
      <c r="T206" s="214"/>
      <c r="U206" s="155" t="str">
        <f t="shared" si="20"/>
        <v xml:space="preserve">  </v>
      </c>
    </row>
    <row r="207" spans="1:21" hidden="1">
      <c r="A207" s="224" t="s">
        <v>69</v>
      </c>
      <c r="B207" s="211" t="s">
        <v>70</v>
      </c>
      <c r="C207" s="212">
        <f>SUMIF('ตัดระหว่างกัน 2565'!D:D,$B207,'ตัดระหว่างกัน 2565'!K:K)-SUMIF('ตัดระหว่างกัน 2565'!D:D,'หมายเหตุ (2)'!$B207,'ตัดระหว่างกัน 2565'!L:L)</f>
        <v>0</v>
      </c>
      <c r="D207" s="213">
        <f>SUMIF('ตัดระหว่างกัน 2564'!D:D,'หมายเหตุ (2)'!$B207,'ตัดระหว่างกัน 2564'!K:K)-SUMIF('ตัดระหว่างกัน 2564'!D:D,$B207,'ตัดระหว่างกัน 2564'!L:L)</f>
        <v>0</v>
      </c>
      <c r="E207" s="214" t="s">
        <v>69</v>
      </c>
      <c r="F207" s="244">
        <f t="shared" si="24"/>
        <v>0</v>
      </c>
      <c r="G207" s="166"/>
      <c r="H207" s="244">
        <f t="shared" si="23"/>
        <v>0</v>
      </c>
      <c r="I207" s="173"/>
      <c r="J207" s="217"/>
      <c r="K207" s="217"/>
      <c r="L207" s="214"/>
      <c r="M207" s="214"/>
      <c r="N207" s="214"/>
      <c r="O207" s="214"/>
      <c r="P207" s="214"/>
      <c r="Q207" s="214"/>
      <c r="R207" s="214"/>
      <c r="S207" s="214"/>
      <c r="T207" s="214"/>
      <c r="U207" s="155" t="str">
        <f t="shared" si="20"/>
        <v xml:space="preserve">  </v>
      </c>
    </row>
    <row r="208" spans="1:21" ht="20.25" thickBot="1">
      <c r="E208" s="209" t="s">
        <v>71</v>
      </c>
      <c r="F208" s="231">
        <f>SUM(F202:F207)</f>
        <v>7426</v>
      </c>
      <c r="G208" s="166"/>
      <c r="H208" s="231">
        <f>SUM(H202:H207)</f>
        <v>7847.56</v>
      </c>
      <c r="I208" s="465"/>
      <c r="J208" s="217"/>
      <c r="K208" s="217"/>
      <c r="L208" s="214"/>
      <c r="M208" s="214"/>
      <c r="N208" s="214"/>
      <c r="O208" s="214"/>
      <c r="P208" s="214"/>
      <c r="Q208" s="214"/>
      <c r="R208" s="214"/>
      <c r="S208" s="214"/>
      <c r="T208" s="214"/>
      <c r="U208" s="155" t="str">
        <f t="shared" si="20"/>
        <v>แสดง</v>
      </c>
    </row>
    <row r="209" spans="1:21" ht="20.25" thickTop="1">
      <c r="E209" s="214"/>
      <c r="F209" s="173"/>
      <c r="G209" s="166"/>
      <c r="H209" s="173"/>
      <c r="I209" s="173"/>
      <c r="J209" s="217"/>
      <c r="K209" s="217"/>
      <c r="L209" s="175"/>
      <c r="M209" s="175"/>
      <c r="N209" s="175"/>
      <c r="O209" s="175"/>
      <c r="P209" s="175"/>
      <c r="Q209" s="175"/>
      <c r="R209" s="175"/>
      <c r="S209" s="175"/>
      <c r="T209" s="175"/>
      <c r="U209" s="155" t="str">
        <f t="shared" ref="U209:U212" si="25">IF($F$208&lt;&gt;0,"แสดง",IF($H$208&lt;&gt;0,"แสดง","  "))</f>
        <v>แสดง</v>
      </c>
    </row>
    <row r="210" spans="1:21">
      <c r="E210" s="214"/>
      <c r="F210" s="173"/>
      <c r="G210" s="166"/>
      <c r="H210" s="173"/>
      <c r="I210" s="173"/>
      <c r="J210" s="217"/>
      <c r="K210" s="217"/>
      <c r="L210" s="175"/>
      <c r="M210" s="175"/>
      <c r="N210" s="175"/>
      <c r="O210" s="175"/>
      <c r="P210" s="175"/>
      <c r="Q210" s="175"/>
      <c r="R210" s="175"/>
      <c r="S210" s="175"/>
      <c r="T210" s="175"/>
    </row>
    <row r="211" spans="1:21" hidden="1">
      <c r="E211" s="214"/>
      <c r="F211" s="173"/>
      <c r="G211" s="166"/>
      <c r="H211" s="173"/>
      <c r="I211" s="173"/>
      <c r="J211" s="217"/>
      <c r="K211" s="217"/>
      <c r="L211" s="175"/>
      <c r="M211" s="175"/>
      <c r="N211" s="175"/>
      <c r="O211" s="175"/>
      <c r="P211" s="175"/>
      <c r="Q211" s="175"/>
      <c r="R211" s="175"/>
      <c r="S211" s="175"/>
      <c r="T211" s="175"/>
    </row>
    <row r="212" spans="1:21" hidden="1">
      <c r="E212" s="214"/>
      <c r="F212" s="173"/>
      <c r="G212" s="166"/>
      <c r="H212" s="173"/>
      <c r="I212" s="173"/>
      <c r="U212" s="155" t="str">
        <f t="shared" si="25"/>
        <v>แสดง</v>
      </c>
    </row>
    <row r="213" spans="1:21">
      <c r="E213" s="461" t="s">
        <v>2048</v>
      </c>
      <c r="F213" s="179"/>
      <c r="G213" s="166"/>
      <c r="H213" s="179"/>
      <c r="I213" s="208"/>
      <c r="J213" s="462"/>
      <c r="K213" s="462"/>
      <c r="L213" s="465"/>
      <c r="M213" s="465"/>
      <c r="N213" s="465"/>
      <c r="O213" s="465"/>
      <c r="P213" s="465"/>
      <c r="Q213" s="465"/>
      <c r="R213" s="465"/>
      <c r="S213" s="465"/>
      <c r="T213" s="465"/>
      <c r="U213" s="155" t="str">
        <f>IF($F$220&lt;&gt;0,"แสดง",IF($H$220&lt;&gt;0,"แสดง","  "))</f>
        <v>แสดง</v>
      </c>
    </row>
    <row r="214" spans="1:21">
      <c r="E214" s="209"/>
      <c r="G214" s="166"/>
      <c r="H214" s="462" t="s">
        <v>973</v>
      </c>
      <c r="I214" s="208"/>
      <c r="J214" s="462"/>
      <c r="K214" s="462"/>
      <c r="L214" s="173"/>
      <c r="M214" s="173"/>
      <c r="N214" s="173"/>
      <c r="O214" s="173"/>
      <c r="P214" s="173"/>
      <c r="Q214" s="173"/>
      <c r="R214" s="173"/>
      <c r="S214" s="173"/>
      <c r="T214" s="173"/>
      <c r="U214" s="155" t="str">
        <f t="shared" ref="U214:U215" si="26">IF($F$220&lt;&gt;0,"แสดง",IF($H$220&lt;&gt;0,"แสดง","  "))</f>
        <v>แสดง</v>
      </c>
    </row>
    <row r="215" spans="1:21">
      <c r="E215" s="209"/>
      <c r="F215" s="462">
        <v>2565</v>
      </c>
      <c r="G215" s="166"/>
      <c r="H215" s="462">
        <v>2564</v>
      </c>
      <c r="I215" s="462"/>
      <c r="J215" s="462"/>
      <c r="K215" s="462"/>
      <c r="L215" s="173"/>
      <c r="M215" s="173"/>
      <c r="N215" s="173"/>
      <c r="O215" s="173"/>
      <c r="P215" s="173"/>
      <c r="Q215" s="173"/>
      <c r="R215" s="173"/>
      <c r="S215" s="173"/>
      <c r="T215" s="173"/>
      <c r="U215" s="155" t="str">
        <f t="shared" si="26"/>
        <v>แสดง</v>
      </c>
    </row>
    <row r="216" spans="1:21">
      <c r="A216" s="224" t="s">
        <v>14</v>
      </c>
      <c r="B216" s="225" t="s">
        <v>13</v>
      </c>
      <c r="C216" s="212">
        <f>SUMIF('ตัดระหว่างกัน 2565'!D:D,$B216,'ตัดระหว่างกัน 2565'!K:K)-SUMIF('ตัดระหว่างกัน 2565'!D:D,'หมายเหตุ (2)'!$B216,'ตัดระหว่างกัน 2565'!L:L)</f>
        <v>20000</v>
      </c>
      <c r="D216" s="213">
        <f>SUMIF('ตัดระหว่างกัน 2564'!D:D,'หมายเหตุ (2)'!$B216,'ตัดระหว่างกัน 2564'!K:K)-SUMIF('ตัดระหว่างกัน 2564'!D:D,$B216,'ตัดระหว่างกัน 2564'!L:L)</f>
        <v>20000</v>
      </c>
      <c r="E216" s="214" t="s">
        <v>1001</v>
      </c>
      <c r="F216" s="215">
        <f>C219+C216</f>
        <v>20000</v>
      </c>
      <c r="G216" s="166"/>
      <c r="H216" s="215">
        <f>D219+D216</f>
        <v>40000</v>
      </c>
      <c r="I216" s="173"/>
      <c r="L216" s="173"/>
      <c r="M216" s="173"/>
      <c r="N216" s="173"/>
      <c r="O216" s="173"/>
      <c r="P216" s="173"/>
      <c r="Q216" s="173"/>
      <c r="R216" s="173"/>
      <c r="S216" s="173"/>
      <c r="T216" s="173"/>
      <c r="U216" s="155" t="str">
        <f t="shared" si="20"/>
        <v>แสดง</v>
      </c>
    </row>
    <row r="217" spans="1:21" hidden="1">
      <c r="A217" s="224" t="s">
        <v>17</v>
      </c>
      <c r="B217" s="225" t="s">
        <v>16</v>
      </c>
      <c r="C217" s="212">
        <f>SUMIF('ตัดระหว่างกัน 2565'!D:D,$B217,'ตัดระหว่างกัน 2565'!K:K)-SUMIF('ตัดระหว่างกัน 2565'!D:D,'หมายเหตุ (2)'!$B217,'ตัดระหว่างกัน 2565'!L:L)</f>
        <v>0</v>
      </c>
      <c r="D217" s="213">
        <f>SUMIF('ตัดระหว่างกัน 2564'!D:D,'หมายเหตุ (2)'!$B217,'ตัดระหว่างกัน 2564'!K:K)-SUMIF('ตัดระหว่างกัน 2564'!D:D,$B217,'ตัดระหว่างกัน 2564'!L:L)</f>
        <v>0</v>
      </c>
      <c r="E217" s="214" t="s">
        <v>1002</v>
      </c>
      <c r="F217" s="215">
        <f>C220+C217</f>
        <v>0</v>
      </c>
      <c r="G217" s="166"/>
      <c r="H217" s="215">
        <f>D220+D217</f>
        <v>0</v>
      </c>
      <c r="I217" s="173"/>
      <c r="J217" s="226"/>
      <c r="K217" s="226"/>
      <c r="L217" s="253"/>
      <c r="M217" s="253"/>
      <c r="N217" s="253"/>
      <c r="O217" s="253"/>
      <c r="P217" s="253"/>
      <c r="Q217" s="253"/>
      <c r="R217" s="253"/>
      <c r="S217" s="253"/>
      <c r="T217" s="253"/>
      <c r="U217" s="155" t="str">
        <f t="shared" si="20"/>
        <v xml:space="preserve">  </v>
      </c>
    </row>
    <row r="218" spans="1:21">
      <c r="C218" s="212"/>
      <c r="D218" s="213"/>
      <c r="E218" s="185" t="s">
        <v>1840</v>
      </c>
      <c r="F218" s="196">
        <f>-SUM(C216:C217)</f>
        <v>-20000</v>
      </c>
      <c r="G218" s="166"/>
      <c r="H218" s="196">
        <f>-SUM(D216:D217)</f>
        <v>-20000</v>
      </c>
      <c r="I218" s="173"/>
      <c r="J218" s="226"/>
      <c r="K218" s="226"/>
      <c r="L218" s="253"/>
      <c r="M218" s="253"/>
      <c r="N218" s="253"/>
      <c r="O218" s="253"/>
      <c r="P218" s="253"/>
      <c r="Q218" s="253"/>
      <c r="R218" s="253"/>
      <c r="S218" s="253"/>
      <c r="T218" s="253"/>
      <c r="U218" s="155" t="str">
        <f t="shared" si="20"/>
        <v>แสดง</v>
      </c>
    </row>
    <row r="219" spans="1:21" hidden="1">
      <c r="A219" s="224" t="s">
        <v>1279</v>
      </c>
      <c r="B219" s="225" t="s">
        <v>1278</v>
      </c>
      <c r="C219" s="212">
        <f>SUMIF('ตัดระหว่างกัน 2565'!D:D,$B219,'ตัดระหว่างกัน 2565'!K:K)-SUMIF('ตัดระหว่างกัน 2565'!D:D,'หมายเหตุ (2)'!$B219,'ตัดระหว่างกัน 2565'!L:L)</f>
        <v>0</v>
      </c>
      <c r="D219" s="213">
        <f>SUMIF('ตัดระหว่างกัน 2564'!D:D,'หมายเหตุ (2)'!$B219,'ตัดระหว่างกัน 2564'!K:K)-SUMIF('ตัดระหว่างกัน 2564'!D:D,$B219,'ตัดระหว่างกัน 2564'!L:L)</f>
        <v>20000</v>
      </c>
      <c r="E219" s="185"/>
      <c r="F219" s="173"/>
      <c r="G219" s="166"/>
      <c r="H219" s="173"/>
      <c r="I219" s="173"/>
      <c r="J219" s="226"/>
      <c r="K219" s="226"/>
      <c r="L219" s="253"/>
      <c r="M219" s="253"/>
      <c r="N219" s="253"/>
      <c r="O219" s="253"/>
      <c r="P219" s="253"/>
      <c r="Q219" s="253"/>
      <c r="R219" s="253"/>
      <c r="S219" s="253"/>
      <c r="T219" s="253"/>
      <c r="U219" s="155" t="str">
        <f t="shared" si="20"/>
        <v xml:space="preserve">  </v>
      </c>
    </row>
    <row r="220" spans="1:21" ht="20.25" thickBot="1">
      <c r="A220" s="201" t="s">
        <v>1280</v>
      </c>
      <c r="B220" s="225" t="s">
        <v>1281</v>
      </c>
      <c r="C220" s="212">
        <f>SUMIF('ตัดระหว่างกัน 2565'!D:D,$B220,'ตัดระหว่างกัน 2565'!K:K)-SUMIF('ตัดระหว่างกัน 2565'!D:D,'หมายเหตุ (2)'!$B220,'ตัดระหว่างกัน 2565'!L:L)</f>
        <v>0</v>
      </c>
      <c r="D220" s="213">
        <f>SUMIF('ตัดระหว่างกัน 2564'!D:D,'หมายเหตุ (2)'!$B220,'ตัดระหว่างกัน 2564'!K:K)-SUMIF('ตัดระหว่างกัน 2564'!D:D,$B220,'ตัดระหว่างกัน 2564'!L:L)</f>
        <v>0</v>
      </c>
      <c r="E220" s="209" t="s">
        <v>1084</v>
      </c>
      <c r="F220" s="254">
        <f>SUM(C219:C220)</f>
        <v>0</v>
      </c>
      <c r="G220" s="166"/>
      <c r="H220" s="254">
        <f>SUM(D219:D220)</f>
        <v>20000</v>
      </c>
      <c r="I220" s="465"/>
      <c r="J220" s="226"/>
      <c r="K220" s="226"/>
      <c r="L220" s="253"/>
      <c r="M220" s="253"/>
      <c r="N220" s="253"/>
      <c r="O220" s="253"/>
      <c r="P220" s="253"/>
      <c r="Q220" s="253"/>
      <c r="R220" s="253"/>
      <c r="S220" s="253"/>
      <c r="T220" s="253"/>
      <c r="U220" s="155" t="str">
        <f t="shared" si="20"/>
        <v>แสดง</v>
      </c>
    </row>
    <row r="221" spans="1:21" ht="20.25" thickTop="1">
      <c r="E221" s="214"/>
      <c r="F221" s="215"/>
      <c r="G221" s="166"/>
      <c r="H221" s="173"/>
      <c r="I221" s="173"/>
      <c r="J221" s="217"/>
      <c r="K221" s="217"/>
      <c r="L221" s="175"/>
      <c r="M221" s="175"/>
      <c r="N221" s="175"/>
      <c r="O221" s="175"/>
      <c r="P221" s="175"/>
      <c r="Q221" s="175"/>
      <c r="R221" s="175"/>
      <c r="S221" s="175"/>
      <c r="T221" s="175"/>
      <c r="U221" s="155" t="str">
        <f t="shared" ref="U221" si="27">IF($F$220&lt;&gt;0,"แสดง",IF($H$220&lt;&gt;0,"แสดง","  "))</f>
        <v>แสดง</v>
      </c>
    </row>
    <row r="222" spans="1:21">
      <c r="E222" s="214"/>
      <c r="F222" s="215"/>
      <c r="G222" s="166"/>
      <c r="H222" s="173"/>
      <c r="I222" s="173"/>
      <c r="J222" s="217"/>
      <c r="K222" s="217"/>
      <c r="L222" s="175"/>
      <c r="M222" s="175"/>
      <c r="N222" s="175"/>
      <c r="O222" s="175"/>
      <c r="P222" s="175"/>
      <c r="Q222" s="175"/>
      <c r="R222" s="175"/>
      <c r="S222" s="175"/>
      <c r="T222" s="175"/>
    </row>
    <row r="223" spans="1:21" hidden="1">
      <c r="A223" s="203"/>
      <c r="B223" s="204"/>
      <c r="C223" s="205"/>
      <c r="D223" s="204"/>
      <c r="E223" s="461" t="s">
        <v>1870</v>
      </c>
      <c r="F223" s="179"/>
      <c r="G223" s="166"/>
      <c r="H223" s="179"/>
      <c r="I223" s="208"/>
      <c r="J223" s="462"/>
      <c r="K223" s="462"/>
      <c r="L223" s="465"/>
      <c r="M223" s="465"/>
      <c r="N223" s="465"/>
      <c r="O223" s="465"/>
      <c r="P223" s="465"/>
      <c r="Q223" s="465"/>
      <c r="R223" s="465"/>
      <c r="S223" s="465"/>
      <c r="T223" s="465"/>
      <c r="U223" s="155" t="str">
        <f>IF($F$233&lt;&gt;0,"แสดง",IF($H$233&lt;&gt;0,"แสดง","  "))</f>
        <v xml:space="preserve">  </v>
      </c>
    </row>
    <row r="224" spans="1:21" hidden="1">
      <c r="A224" s="223"/>
      <c r="B224" s="204"/>
      <c r="C224" s="205"/>
      <c r="D224" s="204"/>
      <c r="E224" s="209"/>
      <c r="G224" s="166"/>
      <c r="H224" s="462" t="s">
        <v>973</v>
      </c>
      <c r="I224" s="208"/>
      <c r="J224" s="462"/>
      <c r="K224" s="462"/>
      <c r="L224" s="173"/>
      <c r="M224" s="173"/>
      <c r="N224" s="173"/>
      <c r="O224" s="173"/>
      <c r="P224" s="173"/>
      <c r="Q224" s="173"/>
      <c r="R224" s="173"/>
      <c r="S224" s="173"/>
      <c r="T224" s="173"/>
      <c r="U224" s="155" t="str">
        <f t="shared" ref="U224:U225" si="28">IF($F$233&lt;&gt;0,"แสดง",IF($H$233&lt;&gt;0,"แสดง","  "))</f>
        <v xml:space="preserve">  </v>
      </c>
    </row>
    <row r="225" spans="1:21" hidden="1">
      <c r="A225" s="223"/>
      <c r="B225" s="204"/>
      <c r="C225" s="205"/>
      <c r="D225" s="204"/>
      <c r="E225" s="209"/>
      <c r="F225" s="462">
        <v>2565</v>
      </c>
      <c r="G225" s="166"/>
      <c r="H225" s="462">
        <v>2564</v>
      </c>
      <c r="I225" s="462"/>
      <c r="J225" s="462"/>
      <c r="K225" s="462"/>
      <c r="L225" s="173"/>
      <c r="M225" s="173"/>
      <c r="N225" s="173"/>
      <c r="O225" s="173"/>
      <c r="P225" s="173"/>
      <c r="Q225" s="173"/>
      <c r="R225" s="173"/>
      <c r="S225" s="173"/>
      <c r="T225" s="173"/>
      <c r="U225" s="155" t="str">
        <f t="shared" si="28"/>
        <v xml:space="preserve">  </v>
      </c>
    </row>
    <row r="226" spans="1:21" hidden="1">
      <c r="A226" s="227" t="s">
        <v>77</v>
      </c>
      <c r="B226" s="247" t="s">
        <v>76</v>
      </c>
      <c r="C226" s="212">
        <f>SUMIF('ตัดระหว่างกัน 2565'!D:D,$B226,'ตัดระหว่างกัน 2565'!K:K)-SUMIF('ตัดระหว่างกัน 2565'!D:D,'หมายเหตุ (2)'!$B226,'ตัดระหว่างกัน 2565'!L:L)</f>
        <v>0</v>
      </c>
      <c r="D226" s="213">
        <f>SUMIF('ตัดระหว่างกัน 2564'!D:D,'หมายเหตุ (2)'!$B226,'ตัดระหว่างกัน 2564'!K:K)-SUMIF('ตัดระหว่างกัน 2564'!D:D,$B226,'ตัดระหว่างกัน 2564'!L:L)</f>
        <v>0</v>
      </c>
      <c r="E226" s="214" t="s">
        <v>39</v>
      </c>
      <c r="F226" s="215">
        <f>SUM(C226)</f>
        <v>0</v>
      </c>
      <c r="G226" s="166"/>
      <c r="H226" s="215">
        <f>SUM(D226)</f>
        <v>0</v>
      </c>
      <c r="I226" s="173"/>
      <c r="J226" s="157"/>
      <c r="K226" s="157"/>
      <c r="L226" s="158"/>
      <c r="M226" s="158"/>
      <c r="N226" s="158"/>
      <c r="O226" s="158"/>
      <c r="P226" s="158"/>
      <c r="Q226" s="158"/>
      <c r="R226" s="158"/>
      <c r="S226" s="158"/>
      <c r="T226" s="158"/>
      <c r="U226" s="155" t="str">
        <f t="shared" si="20"/>
        <v xml:space="preserve">  </v>
      </c>
    </row>
    <row r="227" spans="1:21" hidden="1">
      <c r="A227" s="227" t="s">
        <v>1284</v>
      </c>
      <c r="B227" s="219" t="s">
        <v>1282</v>
      </c>
      <c r="C227" s="212">
        <f>SUMIF('ตัดระหว่างกัน 2565'!D:D,$B227,'ตัดระหว่างกัน 2565'!K:K)-SUMIF('ตัดระหว่างกัน 2565'!D:D,'หมายเหตุ (2)'!$B227,'ตัดระหว่างกัน 2565'!L:L)</f>
        <v>0</v>
      </c>
      <c r="D227" s="213">
        <f>SUMIF('ตัดระหว่างกัน 2564'!D:D,'หมายเหตุ (2)'!$B227,'ตัดระหว่างกัน 2564'!K:K)-SUMIF('ตัดระหว่างกัน 2564'!D:D,$B227,'ตัดระหว่างกัน 2564'!L:L)</f>
        <v>0</v>
      </c>
      <c r="E227" s="185" t="s">
        <v>78</v>
      </c>
      <c r="F227" s="166">
        <f>SUM(C227:C228)</f>
        <v>0</v>
      </c>
      <c r="G227" s="166"/>
      <c r="H227" s="166">
        <f>SUM(D227:D228)</f>
        <v>0</v>
      </c>
      <c r="I227" s="159"/>
      <c r="J227" s="167"/>
      <c r="K227" s="167"/>
      <c r="L227" s="180"/>
      <c r="M227" s="180"/>
      <c r="N227" s="180"/>
      <c r="O227" s="180"/>
      <c r="P227" s="180"/>
      <c r="Q227" s="180"/>
      <c r="R227" s="180"/>
      <c r="S227" s="180"/>
      <c r="T227" s="180"/>
      <c r="U227" s="155" t="str">
        <f t="shared" si="20"/>
        <v xml:space="preserve">  </v>
      </c>
    </row>
    <row r="228" spans="1:21" hidden="1">
      <c r="A228" s="227" t="s">
        <v>1285</v>
      </c>
      <c r="B228" s="219" t="s">
        <v>1283</v>
      </c>
      <c r="C228" s="212">
        <f>SUMIF('ตัดระหว่างกัน 2565'!D:D,$B228,'ตัดระหว่างกัน 2565'!K:K)-SUMIF('ตัดระหว่างกัน 2565'!D:D,'หมายเหตุ (2)'!$B228,'ตัดระหว่างกัน 2565'!L:L)</f>
        <v>0</v>
      </c>
      <c r="D228" s="213">
        <f>SUMIF('ตัดระหว่างกัน 2564'!D:D,'หมายเหตุ (2)'!$B228,'ตัดระหว่างกัน 2564'!K:K)-SUMIF('ตัดระหว่างกัน 2564'!D:D,$B228,'ตัดระหว่างกัน 2564'!L:L)</f>
        <v>0</v>
      </c>
      <c r="E228" s="185"/>
      <c r="F228" s="159"/>
      <c r="G228" s="166"/>
      <c r="H228" s="159"/>
      <c r="I228" s="159"/>
      <c r="J228" s="167"/>
      <c r="K228" s="167"/>
      <c r="L228" s="180"/>
      <c r="M228" s="180"/>
      <c r="N228" s="180"/>
      <c r="O228" s="180"/>
      <c r="P228" s="180"/>
      <c r="Q228" s="180"/>
      <c r="R228" s="180"/>
      <c r="S228" s="180"/>
      <c r="T228" s="180"/>
      <c r="U228" s="155" t="str">
        <f t="shared" si="20"/>
        <v xml:space="preserve">  </v>
      </c>
    </row>
    <row r="229" spans="1:21" hidden="1">
      <c r="A229" s="227" t="s">
        <v>79</v>
      </c>
      <c r="B229" s="247" t="s">
        <v>80</v>
      </c>
      <c r="C229" s="212">
        <f>SUMIF('ตัดระหว่างกัน 2565'!D:D,$B229,'ตัดระหว่างกัน 2565'!K:K)-SUMIF('ตัดระหว่างกัน 2565'!D:D,'หมายเหตุ (2)'!$B229,'ตัดระหว่างกัน 2565'!L:L)</f>
        <v>0</v>
      </c>
      <c r="D229" s="213">
        <f>SUMIF('ตัดระหว่างกัน 2564'!D:D,'หมายเหตุ (2)'!$B229,'ตัดระหว่างกัน 2564'!K:K)-SUMIF('ตัดระหว่างกัน 2564'!D:D,$B229,'ตัดระหว่างกัน 2564'!L:L)</f>
        <v>0</v>
      </c>
      <c r="E229" s="214" t="s">
        <v>79</v>
      </c>
      <c r="F229" s="215">
        <f>SUM(C229)</f>
        <v>0</v>
      </c>
      <c r="G229" s="166"/>
      <c r="H229" s="215">
        <f>SUM(D229)</f>
        <v>0</v>
      </c>
      <c r="I229" s="173"/>
      <c r="J229" s="157"/>
      <c r="K229" s="157"/>
      <c r="L229" s="180"/>
      <c r="M229" s="180"/>
      <c r="N229" s="180"/>
      <c r="O229" s="180"/>
      <c r="P229" s="180"/>
      <c r="Q229" s="180"/>
      <c r="R229" s="180"/>
      <c r="S229" s="180"/>
      <c r="T229" s="180"/>
      <c r="U229" s="155" t="str">
        <f t="shared" si="20"/>
        <v xml:space="preserve">  </v>
      </c>
    </row>
    <row r="230" spans="1:21" hidden="1">
      <c r="A230" s="218" t="s">
        <v>1289</v>
      </c>
      <c r="B230" s="219" t="s">
        <v>1286</v>
      </c>
      <c r="C230" s="212">
        <f>SUMIF('ตัดระหว่างกัน 2565'!D:D,$B230,'ตัดระหว่างกัน 2565'!K:K)-SUMIF('ตัดระหว่างกัน 2565'!D:D,'หมายเหตุ (2)'!$B230,'ตัดระหว่างกัน 2565'!L:L)</f>
        <v>0</v>
      </c>
      <c r="D230" s="213">
        <f>SUMIF('ตัดระหว่างกัน 2564'!D:D,'หมายเหตุ (2)'!$B230,'ตัดระหว่างกัน 2564'!K:K)-SUMIF('ตัดระหว่างกัน 2564'!D:D,$B230,'ตัดระหว่างกัน 2564'!L:L)</f>
        <v>0</v>
      </c>
      <c r="E230" s="158" t="s">
        <v>81</v>
      </c>
      <c r="F230" s="181">
        <f>SUM(C230:C232)</f>
        <v>0</v>
      </c>
      <c r="G230" s="166"/>
      <c r="H230" s="181">
        <f>SUM(D230:D232)</f>
        <v>0</v>
      </c>
      <c r="I230" s="159"/>
      <c r="J230" s="167"/>
      <c r="K230" s="167"/>
      <c r="L230" s="255"/>
      <c r="M230" s="255"/>
      <c r="N230" s="255"/>
      <c r="O230" s="255"/>
      <c r="P230" s="255"/>
      <c r="Q230" s="255"/>
      <c r="R230" s="255"/>
      <c r="S230" s="255"/>
      <c r="T230" s="255"/>
      <c r="U230" s="155" t="str">
        <f t="shared" si="20"/>
        <v xml:space="preserve">  </v>
      </c>
    </row>
    <row r="231" spans="1:21" hidden="1">
      <c r="A231" s="218" t="s">
        <v>1290</v>
      </c>
      <c r="B231" s="219" t="s">
        <v>1287</v>
      </c>
      <c r="C231" s="212">
        <f>SUMIF('ตัดระหว่างกัน 2565'!D:D,$B231,'ตัดระหว่างกัน 2565'!K:K)-SUMIF('ตัดระหว่างกัน 2565'!D:D,'หมายเหตุ (2)'!$B231,'ตัดระหว่างกัน 2565'!L:L)</f>
        <v>0</v>
      </c>
      <c r="D231" s="213">
        <f>SUMIF('ตัดระหว่างกัน 2564'!D:D,'หมายเหตุ (2)'!$B231,'ตัดระหว่างกัน 2564'!K:K)-SUMIF('ตัดระหว่างกัน 2564'!D:D,$B231,'ตัดระหว่างกัน 2564'!L:L)</f>
        <v>0</v>
      </c>
      <c r="E231" s="158"/>
      <c r="F231" s="159"/>
      <c r="G231" s="166"/>
      <c r="H231" s="159"/>
      <c r="I231" s="159"/>
      <c r="J231" s="167"/>
      <c r="K231" s="167"/>
      <c r="L231" s="255"/>
      <c r="M231" s="255"/>
      <c r="N231" s="255"/>
      <c r="O231" s="255"/>
      <c r="P231" s="255"/>
      <c r="Q231" s="255"/>
      <c r="R231" s="255"/>
      <c r="S231" s="255"/>
      <c r="T231" s="255"/>
      <c r="U231" s="155" t="str">
        <f t="shared" si="20"/>
        <v xml:space="preserve">  </v>
      </c>
    </row>
    <row r="232" spans="1:21" hidden="1">
      <c r="A232" s="218" t="s">
        <v>81</v>
      </c>
      <c r="B232" s="219" t="s">
        <v>1288</v>
      </c>
      <c r="C232" s="212">
        <f>SUMIF('ตัดระหว่างกัน 2565'!D:D,$B232,'ตัดระหว่างกัน 2565'!K:K)-SUMIF('ตัดระหว่างกัน 2565'!D:D,'หมายเหตุ (2)'!$B232,'ตัดระหว่างกัน 2565'!L:L)</f>
        <v>0</v>
      </c>
      <c r="D232" s="213">
        <f>SUMIF('ตัดระหว่างกัน 2564'!D:D,'หมายเหตุ (2)'!$B232,'ตัดระหว่างกัน 2564'!K:K)-SUMIF('ตัดระหว่างกัน 2564'!D:D,$B232,'ตัดระหว่างกัน 2564'!L:L)</f>
        <v>0</v>
      </c>
      <c r="E232" s="158"/>
      <c r="F232" s="159"/>
      <c r="G232" s="166"/>
      <c r="H232" s="159"/>
      <c r="I232" s="159"/>
      <c r="J232" s="167"/>
      <c r="K232" s="167"/>
      <c r="L232" s="255"/>
      <c r="M232" s="255"/>
      <c r="N232" s="255"/>
      <c r="O232" s="255"/>
      <c r="P232" s="255"/>
      <c r="Q232" s="255"/>
      <c r="R232" s="255"/>
      <c r="S232" s="255"/>
      <c r="T232" s="255"/>
      <c r="U232" s="155" t="str">
        <f t="shared" si="20"/>
        <v xml:space="preserve">  </v>
      </c>
    </row>
    <row r="233" spans="1:21" ht="20.25" hidden="1" thickBot="1">
      <c r="E233" s="209" t="s">
        <v>82</v>
      </c>
      <c r="F233" s="231">
        <f>SUM(F226:F230)</f>
        <v>0</v>
      </c>
      <c r="G233" s="166"/>
      <c r="H233" s="231">
        <f>SUM(H226:H230)</f>
        <v>0</v>
      </c>
      <c r="I233" s="173"/>
      <c r="J233" s="217"/>
      <c r="K233" s="217"/>
      <c r="L233" s="214"/>
      <c r="M233" s="214"/>
      <c r="N233" s="214"/>
      <c r="O233" s="214"/>
      <c r="P233" s="214"/>
      <c r="Q233" s="214"/>
      <c r="R233" s="214"/>
      <c r="S233" s="214"/>
      <c r="T233" s="214"/>
      <c r="U233" s="155" t="str">
        <f t="shared" si="20"/>
        <v xml:space="preserve">  </v>
      </c>
    </row>
    <row r="234" spans="1:21" hidden="1">
      <c r="G234" s="166"/>
      <c r="U234" s="155" t="str">
        <f t="shared" ref="U234:U235" si="29">IF($F$233&lt;&gt;0,"แสดง",IF($H$233&lt;&gt;0,"แสดง","  "))</f>
        <v xml:space="preserve">  </v>
      </c>
    </row>
    <row r="235" spans="1:21" hidden="1">
      <c r="G235" s="166"/>
      <c r="U235" s="155" t="str">
        <f t="shared" si="29"/>
        <v xml:space="preserve">  </v>
      </c>
    </row>
    <row r="236" spans="1:21">
      <c r="A236" s="203"/>
      <c r="B236" s="204"/>
      <c r="C236" s="205"/>
      <c r="D236" s="204"/>
      <c r="E236" s="461" t="s">
        <v>2049</v>
      </c>
      <c r="F236" s="179"/>
      <c r="G236" s="166"/>
      <c r="H236" s="179"/>
      <c r="I236" s="208"/>
      <c r="U236" s="155" t="str">
        <f>IF($F$313&lt;&gt;0,"แสดง",IF($H$313&lt;&gt;0,"แสดง","  "))</f>
        <v>แสดง</v>
      </c>
    </row>
    <row r="237" spans="1:21">
      <c r="A237" s="223"/>
      <c r="B237" s="204"/>
      <c r="C237" s="205"/>
      <c r="D237" s="204"/>
      <c r="E237" s="209"/>
      <c r="G237" s="166"/>
      <c r="H237" s="462" t="s">
        <v>973</v>
      </c>
      <c r="I237" s="208"/>
      <c r="U237" s="155" t="str">
        <f t="shared" ref="U237:U238" si="30">IF($F$313&lt;&gt;0,"แสดง",IF($H$313&lt;&gt;0,"แสดง","  "))</f>
        <v>แสดง</v>
      </c>
    </row>
    <row r="238" spans="1:21">
      <c r="A238" s="223"/>
      <c r="B238" s="204"/>
      <c r="C238" s="205"/>
      <c r="D238" s="204"/>
      <c r="E238" s="209"/>
      <c r="F238" s="462">
        <v>2565</v>
      </c>
      <c r="G238" s="166"/>
      <c r="H238" s="462">
        <v>2564</v>
      </c>
      <c r="I238" s="462"/>
      <c r="U238" s="155" t="str">
        <f t="shared" si="30"/>
        <v>แสดง</v>
      </c>
    </row>
    <row r="239" spans="1:21">
      <c r="A239" s="224" t="s">
        <v>83</v>
      </c>
      <c r="B239" s="225" t="s">
        <v>1291</v>
      </c>
      <c r="C239" s="212">
        <f>SUMIF('ตัดระหว่างกัน 2565'!D:D,$B239,'ตัดระหว่างกัน 2565'!K:K)-SUMIF('ตัดระหว่างกัน 2565'!D:D,'หมายเหตุ (2)'!$B239,'ตัดระหว่างกัน 2565'!L:L)</f>
        <v>350000</v>
      </c>
      <c r="D239" s="213">
        <f>SUMIF('ตัดระหว่างกัน 2564'!D:D,'หมายเหตุ (2)'!$B239,'ตัดระหว่างกัน 2564'!K:K)-SUMIF('ตัดระหว่างกัน 2564'!D:D,$B239,'ตัดระหว่างกัน 2564'!L:L)</f>
        <v>350000</v>
      </c>
      <c r="E239" s="461" t="s">
        <v>83</v>
      </c>
      <c r="F239" s="256">
        <f>SUM(C239:C240)</f>
        <v>350000</v>
      </c>
      <c r="G239" s="166"/>
      <c r="H239" s="256">
        <f>SUM(D239:D240)</f>
        <v>350000</v>
      </c>
      <c r="I239" s="462"/>
      <c r="U239" s="155" t="str">
        <f t="shared" si="20"/>
        <v>แสดง</v>
      </c>
    </row>
    <row r="240" spans="1:21" hidden="1">
      <c r="A240" s="224" t="s">
        <v>1293</v>
      </c>
      <c r="B240" s="225" t="s">
        <v>1292</v>
      </c>
      <c r="C240" s="212">
        <f>SUMIF('ตัดระหว่างกัน 2565'!D:D,$B240,'ตัดระหว่างกัน 2565'!K:K)-SUMIF('ตัดระหว่างกัน 2565'!D:D,'หมายเหตุ (2)'!$B240,'ตัดระหว่างกัน 2565'!L:L)</f>
        <v>0</v>
      </c>
      <c r="D240" s="213">
        <f>SUMIF('ตัดระหว่างกัน 2564'!D:D,'หมายเหตุ (2)'!$B240,'ตัดระหว่างกัน 2564'!K:K)-SUMIF('ตัดระหว่างกัน 2564'!D:D,$B240,'ตัดระหว่างกัน 2564'!L:L)</f>
        <v>0</v>
      </c>
      <c r="E240" s="461"/>
      <c r="F240" s="462"/>
      <c r="G240" s="166"/>
      <c r="H240" s="462"/>
      <c r="I240" s="462"/>
      <c r="U240" s="155" t="str">
        <f t="shared" si="20"/>
        <v xml:space="preserve">  </v>
      </c>
    </row>
    <row r="241" spans="1:21">
      <c r="A241" s="227" t="s">
        <v>1300</v>
      </c>
      <c r="B241" s="219" t="s">
        <v>1294</v>
      </c>
      <c r="C241" s="212">
        <f>SUMIF('ตัดระหว่างกัน 2565'!D:D,$B241,'ตัดระหว่างกัน 2565'!K:K)-SUMIF('ตัดระหว่างกัน 2565'!D:D,'หมายเหตุ (2)'!$B241,'ตัดระหว่างกัน 2565'!L:L)</f>
        <v>0</v>
      </c>
      <c r="D241" s="213">
        <f>SUMIF('ตัดระหว่างกัน 2564'!D:D,'หมายเหตุ (2)'!$B241,'ตัดระหว่างกัน 2564'!K:K)-SUMIF('ตัดระหว่างกัน 2564'!D:D,$B241,'ตัดระหว่างกัน 2564'!L:L)</f>
        <v>0</v>
      </c>
      <c r="E241" s="185" t="s">
        <v>84</v>
      </c>
      <c r="F241" s="166">
        <f>SUM(C241:C246)</f>
        <v>15993257</v>
      </c>
      <c r="G241" s="166"/>
      <c r="H241" s="166">
        <f>SUM(D241:D246)</f>
        <v>15993257</v>
      </c>
      <c r="I241" s="159"/>
      <c r="U241" s="155" t="str">
        <f t="shared" si="20"/>
        <v>แสดง</v>
      </c>
    </row>
    <row r="242" spans="1:21" hidden="1">
      <c r="A242" s="227" t="s">
        <v>1301</v>
      </c>
      <c r="B242" s="219" t="s">
        <v>1295</v>
      </c>
      <c r="C242" s="212">
        <f>SUMIF('ตัดระหว่างกัน 2565'!D:D,$B242,'ตัดระหว่างกัน 2565'!K:K)-SUMIF('ตัดระหว่างกัน 2565'!D:D,'หมายเหตุ (2)'!$B242,'ตัดระหว่างกัน 2565'!L:L)</f>
        <v>4769949</v>
      </c>
      <c r="D242" s="213">
        <f>SUMIF('ตัดระหว่างกัน 2564'!D:D,'หมายเหตุ (2)'!$B242,'ตัดระหว่างกัน 2564'!K:K)-SUMIF('ตัดระหว่างกัน 2564'!D:D,$B242,'ตัดระหว่างกัน 2564'!L:L)</f>
        <v>4769949</v>
      </c>
      <c r="E242" s="185"/>
      <c r="F242" s="159"/>
      <c r="G242" s="166"/>
      <c r="H242" s="159"/>
      <c r="I242" s="159"/>
      <c r="U242" s="155" t="str">
        <f t="shared" si="20"/>
        <v xml:space="preserve">  </v>
      </c>
    </row>
    <row r="243" spans="1:21" hidden="1">
      <c r="A243" s="227" t="s">
        <v>1302</v>
      </c>
      <c r="B243" s="219" t="s">
        <v>1296</v>
      </c>
      <c r="C243" s="212">
        <f>SUMIF('ตัดระหว่างกัน 2565'!D:D,$B243,'ตัดระหว่างกัน 2565'!K:K)-SUMIF('ตัดระหว่างกัน 2565'!D:D,'หมายเหตุ (2)'!$B243,'ตัดระหว่างกัน 2565'!L:L)</f>
        <v>7478194</v>
      </c>
      <c r="D243" s="213">
        <f>SUMIF('ตัดระหว่างกัน 2564'!D:D,'หมายเหตุ (2)'!$B243,'ตัดระหว่างกัน 2564'!K:K)-SUMIF('ตัดระหว่างกัน 2564'!D:D,$B243,'ตัดระหว่างกัน 2564'!L:L)</f>
        <v>7478194</v>
      </c>
      <c r="E243" s="185"/>
      <c r="F243" s="159"/>
      <c r="G243" s="166"/>
      <c r="H243" s="159"/>
      <c r="I243" s="159"/>
      <c r="U243" s="155" t="str">
        <f t="shared" si="20"/>
        <v xml:space="preserve">  </v>
      </c>
    </row>
    <row r="244" spans="1:21" hidden="1">
      <c r="A244" s="227" t="s">
        <v>1303</v>
      </c>
      <c r="B244" s="219" t="s">
        <v>1297</v>
      </c>
      <c r="C244" s="212">
        <f>SUMIF('ตัดระหว่างกัน 2565'!D:D,$B244,'ตัดระหว่างกัน 2565'!K:K)-SUMIF('ตัดระหว่างกัน 2565'!D:D,'หมายเหตุ (2)'!$B244,'ตัดระหว่างกัน 2565'!L:L)</f>
        <v>0</v>
      </c>
      <c r="D244" s="213">
        <f>SUMIF('ตัดระหว่างกัน 2564'!D:D,'หมายเหตุ (2)'!$B244,'ตัดระหว่างกัน 2564'!K:K)-SUMIF('ตัดระหว่างกัน 2564'!D:D,$B244,'ตัดระหว่างกัน 2564'!L:L)</f>
        <v>0</v>
      </c>
      <c r="E244" s="185"/>
      <c r="F244" s="159"/>
      <c r="G244" s="166"/>
      <c r="H244" s="159"/>
      <c r="I244" s="159"/>
      <c r="U244" s="155" t="str">
        <f t="shared" si="20"/>
        <v xml:space="preserve">  </v>
      </c>
    </row>
    <row r="245" spans="1:21" hidden="1">
      <c r="A245" s="227" t="s">
        <v>1304</v>
      </c>
      <c r="B245" s="219" t="s">
        <v>1298</v>
      </c>
      <c r="C245" s="212">
        <f>SUMIF('ตัดระหว่างกัน 2565'!D:D,$B245,'ตัดระหว่างกัน 2565'!K:K)-SUMIF('ตัดระหว่างกัน 2565'!D:D,'หมายเหตุ (2)'!$B245,'ตัดระหว่างกัน 2565'!L:L)</f>
        <v>3745114</v>
      </c>
      <c r="D245" s="213">
        <f>SUMIF('ตัดระหว่างกัน 2564'!D:D,'หมายเหตุ (2)'!$B245,'ตัดระหว่างกัน 2564'!K:K)-SUMIF('ตัดระหว่างกัน 2564'!D:D,$B245,'ตัดระหว่างกัน 2564'!L:L)</f>
        <v>3745114</v>
      </c>
      <c r="E245" s="185"/>
      <c r="F245" s="159"/>
      <c r="G245" s="166"/>
      <c r="H245" s="159"/>
      <c r="I245" s="159"/>
      <c r="U245" s="155" t="str">
        <f t="shared" si="20"/>
        <v xml:space="preserve">  </v>
      </c>
    </row>
    <row r="246" spans="1:21" hidden="1">
      <c r="A246" s="227" t="s">
        <v>1305</v>
      </c>
      <c r="B246" s="219" t="s">
        <v>1299</v>
      </c>
      <c r="C246" s="212">
        <f>SUMIF('ตัดระหว่างกัน 2565'!D:D,$B246,'ตัดระหว่างกัน 2565'!K:K)-SUMIF('ตัดระหว่างกัน 2565'!D:D,'หมายเหตุ (2)'!$B246,'ตัดระหว่างกัน 2565'!L:L)</f>
        <v>0</v>
      </c>
      <c r="D246" s="213">
        <f>SUMIF('ตัดระหว่างกัน 2564'!D:D,'หมายเหตุ (2)'!$B246,'ตัดระหว่างกัน 2564'!K:K)-SUMIF('ตัดระหว่างกัน 2564'!D:D,$B246,'ตัดระหว่างกัน 2564'!L:L)</f>
        <v>0</v>
      </c>
      <c r="E246" s="185"/>
      <c r="F246" s="159"/>
      <c r="G246" s="166"/>
      <c r="H246" s="159"/>
      <c r="I246" s="159"/>
      <c r="U246" s="155" t="str">
        <f t="shared" si="20"/>
        <v xml:space="preserve">  </v>
      </c>
    </row>
    <row r="247" spans="1:21">
      <c r="A247" s="227" t="s">
        <v>1755</v>
      </c>
      <c r="B247" s="219" t="s">
        <v>1780</v>
      </c>
      <c r="C247" s="212">
        <f>SUMIF('ตัดระหว่างกัน 2565'!D:D,$B247,'ตัดระหว่างกัน 2565'!K:K)-SUMIF('ตัดระหว่างกัน 2565'!D:D,'หมายเหตุ (2)'!$B247,'ตัดระหว่างกัน 2565'!L:L)</f>
        <v>0</v>
      </c>
      <c r="D247" s="213">
        <f>SUMIF('ตัดระหว่างกัน 2564'!D:D,'หมายเหตุ (2)'!$B247,'ตัดระหว่างกัน 2564'!K:K)-SUMIF('ตัดระหว่างกัน 2564'!D:D,$B247,'ตัดระหว่างกัน 2564'!L:L)</f>
        <v>0</v>
      </c>
      <c r="E247" s="185" t="s">
        <v>1841</v>
      </c>
      <c r="F247" s="196">
        <f>SUM(C247:C252)</f>
        <v>-8717428.3000000007</v>
      </c>
      <c r="G247" s="166"/>
      <c r="H247" s="196">
        <f>SUM(D247:D252)</f>
        <v>-8122628.8700000001</v>
      </c>
      <c r="I247" s="159"/>
      <c r="U247" s="155" t="str">
        <f t="shared" si="20"/>
        <v>แสดง</v>
      </c>
    </row>
    <row r="248" spans="1:21" hidden="1">
      <c r="A248" s="227" t="s">
        <v>1756</v>
      </c>
      <c r="B248" s="219" t="s">
        <v>1781</v>
      </c>
      <c r="C248" s="212">
        <f>SUMIF('ตัดระหว่างกัน 2565'!D:D,$B248,'ตัดระหว่างกัน 2565'!K:K)-SUMIF('ตัดระหว่างกัน 2565'!D:D,'หมายเหตุ (2)'!$B248,'ตัดระหว่างกัน 2565'!L:L)</f>
        <v>-2409472.35</v>
      </c>
      <c r="D248" s="213">
        <f>SUMIF('ตัดระหว่างกัน 2564'!D:D,'หมายเหตุ (2)'!$B248,'ตัดระหว่างกัน 2564'!K:K)-SUMIF('ตัดระหว่างกัน 2564'!D:D,$B248,'ตัดระหว่างกัน 2564'!L:L)</f>
        <v>-2242549.38</v>
      </c>
      <c r="E248" s="185"/>
      <c r="G248" s="166"/>
      <c r="U248" s="155" t="str">
        <f t="shared" si="20"/>
        <v xml:space="preserve">  </v>
      </c>
    </row>
    <row r="249" spans="1:21" hidden="1">
      <c r="A249" s="227" t="s">
        <v>1757</v>
      </c>
      <c r="B249" s="219" t="s">
        <v>1782</v>
      </c>
      <c r="C249" s="212">
        <f>SUMIF('ตัดระหว่างกัน 2565'!D:D,$B249,'ตัดระหว่างกัน 2565'!K:K)-SUMIF('ตัดระหว่างกัน 2565'!D:D,'หมายเหตุ (2)'!$B249,'ตัดระหว่างกัน 2565'!L:L)</f>
        <v>-4661765.55</v>
      </c>
      <c r="D249" s="213">
        <f>SUMIF('ตัดระหว่างกัน 2564'!D:D,'หมายเหตุ (2)'!$B249,'ตัดระหว่างกัน 2564'!K:K)-SUMIF('ตัดระหว่างกัน 2564'!D:D,$B249,'ตัดระหว่างกัน 2564'!L:L)</f>
        <v>-4412334.07</v>
      </c>
      <c r="E249" s="185"/>
      <c r="G249" s="166"/>
      <c r="U249" s="155" t="str">
        <f t="shared" si="20"/>
        <v xml:space="preserve">  </v>
      </c>
    </row>
    <row r="250" spans="1:21" hidden="1">
      <c r="A250" s="227" t="s">
        <v>1758</v>
      </c>
      <c r="B250" s="219" t="s">
        <v>1783</v>
      </c>
      <c r="C250" s="212">
        <f>SUMIF('ตัดระหว่างกัน 2565'!D:D,$B250,'ตัดระหว่างกัน 2565'!K:K)-SUMIF('ตัดระหว่างกัน 2565'!D:D,'หมายเหตุ (2)'!$B250,'ตัดระหว่างกัน 2565'!L:L)</f>
        <v>0</v>
      </c>
      <c r="D250" s="213">
        <f>SUMIF('ตัดระหว่างกัน 2564'!D:D,'หมายเหตุ (2)'!$B250,'ตัดระหว่างกัน 2564'!K:K)-SUMIF('ตัดระหว่างกัน 2564'!D:D,$B250,'ตัดระหว่างกัน 2564'!L:L)</f>
        <v>0</v>
      </c>
      <c r="E250" s="185"/>
      <c r="G250" s="166"/>
      <c r="U250" s="155" t="str">
        <f t="shared" si="20"/>
        <v xml:space="preserve">  </v>
      </c>
    </row>
    <row r="251" spans="1:21" hidden="1">
      <c r="A251" s="227" t="s">
        <v>1759</v>
      </c>
      <c r="B251" s="219" t="s">
        <v>1784</v>
      </c>
      <c r="C251" s="212">
        <f>SUMIF('ตัดระหว่างกัน 2565'!D:D,$B251,'ตัดระหว่างกัน 2565'!K:K)-SUMIF('ตัดระหว่างกัน 2565'!D:D,'หมายเหตุ (2)'!$B251,'ตัดระหว่างกัน 2565'!L:L)</f>
        <v>-1646190.4</v>
      </c>
      <c r="D251" s="213">
        <f>SUMIF('ตัดระหว่างกัน 2564'!D:D,'หมายเหตุ (2)'!$B251,'ตัดระหว่างกัน 2564'!K:K)-SUMIF('ตัดระหว่างกัน 2564'!D:D,$B251,'ตัดระหว่างกัน 2564'!L:L)</f>
        <v>-1467745.42</v>
      </c>
      <c r="E251" s="185"/>
      <c r="G251" s="166"/>
      <c r="U251" s="155" t="str">
        <f t="shared" si="20"/>
        <v xml:space="preserve">  </v>
      </c>
    </row>
    <row r="252" spans="1:21">
      <c r="A252" s="227" t="s">
        <v>1786</v>
      </c>
      <c r="B252" s="219" t="s">
        <v>1785</v>
      </c>
      <c r="C252" s="212">
        <f>SUMIF('ตัดระหว่างกัน 2565'!D:D,$B252,'ตัดระหว่างกัน 2565'!K:K)-SUMIF('ตัดระหว่างกัน 2565'!D:D,'หมายเหตุ (2)'!$B252,'ตัดระหว่างกัน 2565'!L:L)</f>
        <v>0</v>
      </c>
      <c r="D252" s="213">
        <f>SUMIF('ตัดระหว่างกัน 2564'!D:D,'หมายเหตุ (2)'!$B252,'ตัดระหว่างกัน 2564'!K:K)-SUMIF('ตัดระหว่างกัน 2564'!D:D,$B252,'ตัดระหว่างกัน 2564'!L:L)</f>
        <v>0</v>
      </c>
      <c r="E252" s="461" t="s">
        <v>85</v>
      </c>
      <c r="F252" s="246">
        <f>SUM(F241:F247)</f>
        <v>7275828.6999999993</v>
      </c>
      <c r="G252" s="166"/>
      <c r="H252" s="246">
        <f>SUM(H241:H247)</f>
        <v>7870628.1299999999</v>
      </c>
      <c r="I252" s="465"/>
      <c r="U252" s="155" t="str">
        <f t="shared" si="20"/>
        <v>แสดง</v>
      </c>
    </row>
    <row r="253" spans="1:21">
      <c r="A253" s="227" t="s">
        <v>1307</v>
      </c>
      <c r="B253" s="219" t="s">
        <v>1306</v>
      </c>
      <c r="C253" s="212">
        <f>SUMIF('ตัดระหว่างกัน 2565'!D:D,$B253,'ตัดระหว่างกัน 2565'!K:K)-SUMIF('ตัดระหว่างกัน 2565'!D:D,'หมายเหตุ (2)'!$B253,'ตัดระหว่างกัน 2565'!L:L)</f>
        <v>221000</v>
      </c>
      <c r="D253" s="213">
        <f>SUMIF('ตัดระหว่างกัน 2564'!D:D,'หมายเหตุ (2)'!$B253,'ตัดระหว่างกัน 2564'!K:K)-SUMIF('ตัดระหว่างกัน 2564'!D:D,$B253,'ตัดระหว่างกัน 2564'!L:L)</f>
        <v>221000</v>
      </c>
      <c r="E253" s="214" t="s">
        <v>86</v>
      </c>
      <c r="F253" s="215">
        <f>SUM(C253:C285)</f>
        <v>2747200</v>
      </c>
      <c r="G253" s="166"/>
      <c r="H253" s="215">
        <f>SUM(D253:D285)</f>
        <v>2681200</v>
      </c>
      <c r="I253" s="173"/>
      <c r="U253" s="155" t="str">
        <f t="shared" si="20"/>
        <v>แสดง</v>
      </c>
    </row>
    <row r="254" spans="1:21" hidden="1">
      <c r="A254" s="227" t="s">
        <v>1309</v>
      </c>
      <c r="B254" s="219" t="s">
        <v>1308</v>
      </c>
      <c r="C254" s="212">
        <f>SUMIF('ตัดระหว่างกัน 2565'!D:D,$B254,'ตัดระหว่างกัน 2565'!K:K)-SUMIF('ตัดระหว่างกัน 2565'!D:D,'หมายเหตุ (2)'!$B254,'ตัดระหว่างกัน 2565'!L:L)</f>
        <v>0</v>
      </c>
      <c r="D254" s="213">
        <f>SUMIF('ตัดระหว่างกัน 2564'!D:D,'หมายเหตุ (2)'!$B254,'ตัดระหว่างกัน 2564'!K:K)-SUMIF('ตัดระหว่างกัน 2564'!D:D,$B254,'ตัดระหว่างกัน 2564'!L:L)</f>
        <v>33000</v>
      </c>
      <c r="G254" s="166"/>
      <c r="U254" s="155" t="str">
        <f t="shared" si="20"/>
        <v xml:space="preserve">  </v>
      </c>
    </row>
    <row r="255" spans="1:21" hidden="1">
      <c r="A255" s="227" t="s">
        <v>1311</v>
      </c>
      <c r="B255" s="219" t="s">
        <v>1310</v>
      </c>
      <c r="C255" s="212">
        <f>SUMIF('ตัดระหว่างกัน 2565'!D:D,$B255,'ตัดระหว่างกัน 2565'!K:K)-SUMIF('ตัดระหว่างกัน 2565'!D:D,'หมายเหตุ (2)'!$B255,'ตัดระหว่างกัน 2565'!L:L)</f>
        <v>191500</v>
      </c>
      <c r="D255" s="213">
        <f>SUMIF('ตัดระหว่างกัน 2564'!D:D,'หมายเหตุ (2)'!$B255,'ตัดระหว่างกัน 2564'!K:K)-SUMIF('ตัดระหว่างกัน 2564'!D:D,$B255,'ตัดระหว่างกัน 2564'!L:L)</f>
        <v>191500</v>
      </c>
      <c r="G255" s="166"/>
      <c r="U255" s="155" t="str">
        <f t="shared" si="20"/>
        <v xml:space="preserve">  </v>
      </c>
    </row>
    <row r="256" spans="1:21" hidden="1">
      <c r="A256" s="227" t="s">
        <v>1313</v>
      </c>
      <c r="B256" s="219" t="s">
        <v>1312</v>
      </c>
      <c r="C256" s="212">
        <f>SUMIF('ตัดระหว่างกัน 2565'!D:D,$B256,'ตัดระหว่างกัน 2565'!K:K)-SUMIF('ตัดระหว่างกัน 2565'!D:D,'หมายเหตุ (2)'!$B256,'ตัดระหว่างกัน 2565'!L:L)</f>
        <v>0</v>
      </c>
      <c r="D256" s="213">
        <f>SUMIF('ตัดระหว่างกัน 2564'!D:D,'หมายเหตุ (2)'!$B256,'ตัดระหว่างกัน 2564'!K:K)-SUMIF('ตัดระหว่างกัน 2564'!D:D,$B256,'ตัดระหว่างกัน 2564'!L:L)</f>
        <v>0</v>
      </c>
      <c r="G256" s="166"/>
      <c r="U256" s="155" t="str">
        <f t="shared" si="20"/>
        <v xml:space="preserve">  </v>
      </c>
    </row>
    <row r="257" spans="1:21" hidden="1">
      <c r="A257" s="227" t="s">
        <v>1315</v>
      </c>
      <c r="B257" s="219" t="s">
        <v>1314</v>
      </c>
      <c r="C257" s="212">
        <f>SUMIF('ตัดระหว่างกัน 2565'!D:D,$B257,'ตัดระหว่างกัน 2565'!K:K)-SUMIF('ตัดระหว่างกัน 2565'!D:D,'หมายเหตุ (2)'!$B257,'ตัดระหว่างกัน 2565'!L:L)</f>
        <v>1986000</v>
      </c>
      <c r="D257" s="213">
        <f>SUMIF('ตัดระหว่างกัน 2564'!D:D,'หมายเหตุ (2)'!$B257,'ตัดระหว่างกัน 2564'!K:K)-SUMIF('ตัดระหว่างกัน 2564'!D:D,$B257,'ตัดระหว่างกัน 2564'!L:L)</f>
        <v>1953000</v>
      </c>
      <c r="E257" s="214"/>
      <c r="F257" s="173"/>
      <c r="G257" s="166"/>
      <c r="H257" s="173"/>
      <c r="I257" s="173"/>
      <c r="U257" s="155" t="str">
        <f t="shared" si="20"/>
        <v xml:space="preserve">  </v>
      </c>
    </row>
    <row r="258" spans="1:21" hidden="1">
      <c r="A258" s="227" t="s">
        <v>1317</v>
      </c>
      <c r="B258" s="219" t="s">
        <v>1316</v>
      </c>
      <c r="C258" s="212">
        <f>SUMIF('ตัดระหว่างกัน 2565'!D:D,$B258,'ตัดระหว่างกัน 2565'!K:K)-SUMIF('ตัดระหว่างกัน 2565'!D:D,'หมายเหตุ (2)'!$B258,'ตัดระหว่างกัน 2565'!L:L)</f>
        <v>0</v>
      </c>
      <c r="D258" s="213">
        <f>SUMIF('ตัดระหว่างกัน 2564'!D:D,'หมายเหตุ (2)'!$B258,'ตัดระหว่างกัน 2564'!K:K)-SUMIF('ตัดระหว่างกัน 2564'!D:D,$B258,'ตัดระหว่างกัน 2564'!L:L)</f>
        <v>0</v>
      </c>
      <c r="E258" s="214"/>
      <c r="F258" s="173"/>
      <c r="G258" s="166"/>
      <c r="H258" s="173"/>
      <c r="I258" s="173"/>
      <c r="U258" s="155" t="str">
        <f t="shared" si="20"/>
        <v xml:space="preserve">  </v>
      </c>
    </row>
    <row r="259" spans="1:21" hidden="1">
      <c r="A259" s="227" t="s">
        <v>1319</v>
      </c>
      <c r="B259" s="219" t="s">
        <v>1318</v>
      </c>
      <c r="C259" s="212">
        <f>SUMIF('ตัดระหว่างกัน 2565'!D:D,$B259,'ตัดระหว่างกัน 2565'!K:K)-SUMIF('ตัดระหว่างกัน 2565'!D:D,'หมายเหตุ (2)'!$B259,'ตัดระหว่างกัน 2565'!L:L)</f>
        <v>106000</v>
      </c>
      <c r="D259" s="213">
        <f>SUMIF('ตัดระหว่างกัน 2564'!D:D,'หมายเหตุ (2)'!$B259,'ตัดระหว่างกัน 2564'!K:K)-SUMIF('ตัดระหว่างกัน 2564'!D:D,$B259,'ตัดระหว่างกัน 2564'!L:L)</f>
        <v>85000</v>
      </c>
      <c r="E259" s="214"/>
      <c r="F259" s="173"/>
      <c r="G259" s="166"/>
      <c r="H259" s="173"/>
      <c r="I259" s="173"/>
      <c r="U259" s="155" t="str">
        <f t="shared" si="20"/>
        <v xml:space="preserve">  </v>
      </c>
    </row>
    <row r="260" spans="1:21" hidden="1">
      <c r="A260" s="227" t="s">
        <v>1321</v>
      </c>
      <c r="B260" s="219" t="s">
        <v>1320</v>
      </c>
      <c r="C260" s="212">
        <f>SUMIF('ตัดระหว่างกัน 2565'!D:D,$B260,'ตัดระหว่างกัน 2565'!K:K)-SUMIF('ตัดระหว่างกัน 2565'!D:D,'หมายเหตุ (2)'!$B260,'ตัดระหว่างกัน 2565'!L:L)</f>
        <v>0</v>
      </c>
      <c r="D260" s="213">
        <f>SUMIF('ตัดระหว่างกัน 2564'!D:D,'หมายเหตุ (2)'!$B260,'ตัดระหว่างกัน 2564'!K:K)-SUMIF('ตัดระหว่างกัน 2564'!D:D,$B260,'ตัดระหว่างกัน 2564'!L:L)</f>
        <v>0</v>
      </c>
      <c r="E260" s="214"/>
      <c r="F260" s="173"/>
      <c r="G260" s="166"/>
      <c r="H260" s="173"/>
      <c r="I260" s="173"/>
      <c r="U260" s="155" t="str">
        <f t="shared" si="20"/>
        <v xml:space="preserve">  </v>
      </c>
    </row>
    <row r="261" spans="1:21" hidden="1">
      <c r="A261" s="227" t="s">
        <v>1323</v>
      </c>
      <c r="B261" s="219" t="s">
        <v>1322</v>
      </c>
      <c r="C261" s="212">
        <f>SUMIF('ตัดระหว่างกัน 2565'!D:D,$B261,'ตัดระหว่างกัน 2565'!K:K)-SUMIF('ตัดระหว่างกัน 2565'!D:D,'หมายเหตุ (2)'!$B261,'ตัดระหว่างกัน 2565'!L:L)</f>
        <v>0</v>
      </c>
      <c r="D261" s="213">
        <f>SUMIF('ตัดระหว่างกัน 2564'!D:D,'หมายเหตุ (2)'!$B261,'ตัดระหว่างกัน 2564'!K:K)-SUMIF('ตัดระหว่างกัน 2564'!D:D,$B261,'ตัดระหว่างกัน 2564'!L:L)</f>
        <v>0</v>
      </c>
      <c r="E261" s="214"/>
      <c r="F261" s="173"/>
      <c r="G261" s="166"/>
      <c r="H261" s="173"/>
      <c r="I261" s="173"/>
      <c r="U261" s="155" t="str">
        <f t="shared" ref="U261:U313" si="31">IF(F261&lt;&gt;0,"แสดง",IF(H261&lt;&gt;0,"แสดง","  "))</f>
        <v xml:space="preserve">  </v>
      </c>
    </row>
    <row r="262" spans="1:21" hidden="1">
      <c r="A262" s="227" t="s">
        <v>1325</v>
      </c>
      <c r="B262" s="219" t="s">
        <v>1324</v>
      </c>
      <c r="C262" s="212">
        <f>SUMIF('ตัดระหว่างกัน 2565'!D:D,$B262,'ตัดระหว่างกัน 2565'!K:K)-SUMIF('ตัดระหว่างกัน 2565'!D:D,'หมายเหตุ (2)'!$B262,'ตัดระหว่างกัน 2565'!L:L)</f>
        <v>95700</v>
      </c>
      <c r="D262" s="213">
        <f>SUMIF('ตัดระหว่างกัน 2564'!D:D,'หมายเหตุ (2)'!$B262,'ตัดระหว่างกัน 2564'!K:K)-SUMIF('ตัดระหว่างกัน 2564'!D:D,$B262,'ตัดระหว่างกัน 2564'!L:L)</f>
        <v>50700</v>
      </c>
      <c r="E262" s="214"/>
      <c r="F262" s="173"/>
      <c r="G262" s="166"/>
      <c r="H262" s="173"/>
      <c r="I262" s="173"/>
      <c r="U262" s="155" t="str">
        <f t="shared" si="31"/>
        <v xml:space="preserve">  </v>
      </c>
    </row>
    <row r="263" spans="1:21" hidden="1">
      <c r="A263" s="227" t="s">
        <v>1327</v>
      </c>
      <c r="B263" s="219" t="s">
        <v>1326</v>
      </c>
      <c r="C263" s="212">
        <f>SUMIF('ตัดระหว่างกัน 2565'!D:D,$B263,'ตัดระหว่างกัน 2565'!K:K)-SUMIF('ตัดระหว่างกัน 2565'!D:D,'หมายเหตุ (2)'!$B263,'ตัดระหว่างกัน 2565'!L:L)</f>
        <v>27000</v>
      </c>
      <c r="D263" s="213">
        <f>SUMIF('ตัดระหว่างกัน 2564'!D:D,'หมายเหตุ (2)'!$B263,'ตัดระหว่างกัน 2564'!K:K)-SUMIF('ตัดระหว่างกัน 2564'!D:D,$B263,'ตัดระหว่างกัน 2564'!L:L)</f>
        <v>27000</v>
      </c>
      <c r="E263" s="214"/>
      <c r="F263" s="173"/>
      <c r="G263" s="166"/>
      <c r="H263" s="173"/>
      <c r="I263" s="173"/>
      <c r="U263" s="155" t="str">
        <f t="shared" si="31"/>
        <v xml:space="preserve">  </v>
      </c>
    </row>
    <row r="264" spans="1:21" hidden="1">
      <c r="A264" s="227" t="s">
        <v>1329</v>
      </c>
      <c r="B264" s="219" t="s">
        <v>1328</v>
      </c>
      <c r="C264" s="212">
        <f>SUMIF('ตัดระหว่างกัน 2565'!D:D,$B264,'ตัดระหว่างกัน 2565'!K:K)-SUMIF('ตัดระหว่างกัน 2565'!D:D,'หมายเหตุ (2)'!$B264,'ตัดระหว่างกัน 2565'!L:L)</f>
        <v>0</v>
      </c>
      <c r="D264" s="213">
        <f>SUMIF('ตัดระหว่างกัน 2564'!D:D,'หมายเหตุ (2)'!$B264,'ตัดระหว่างกัน 2564'!K:K)-SUMIF('ตัดระหว่างกัน 2564'!D:D,$B264,'ตัดระหว่างกัน 2564'!L:L)</f>
        <v>0</v>
      </c>
      <c r="E264" s="214"/>
      <c r="F264" s="173"/>
      <c r="G264" s="166"/>
      <c r="H264" s="173"/>
      <c r="I264" s="173"/>
      <c r="U264" s="155" t="str">
        <f t="shared" si="31"/>
        <v xml:space="preserve">  </v>
      </c>
    </row>
    <row r="265" spans="1:21" hidden="1">
      <c r="A265" s="227" t="s">
        <v>1331</v>
      </c>
      <c r="B265" s="219" t="s">
        <v>1330</v>
      </c>
      <c r="C265" s="212">
        <f>SUMIF('ตัดระหว่างกัน 2565'!D:D,$B265,'ตัดระหว่างกัน 2565'!K:K)-SUMIF('ตัดระหว่างกัน 2565'!D:D,'หมายเหตุ (2)'!$B265,'ตัดระหว่างกัน 2565'!L:L)</f>
        <v>0</v>
      </c>
      <c r="D265" s="213">
        <f>SUMIF('ตัดระหว่างกัน 2564'!D:D,'หมายเหตุ (2)'!$B265,'ตัดระหว่างกัน 2564'!K:K)-SUMIF('ตัดระหว่างกัน 2564'!D:D,$B265,'ตัดระหว่างกัน 2564'!L:L)</f>
        <v>0</v>
      </c>
      <c r="E265" s="214"/>
      <c r="F265" s="173"/>
      <c r="G265" s="166"/>
      <c r="H265" s="173"/>
      <c r="I265" s="173"/>
      <c r="U265" s="155" t="str">
        <f t="shared" si="31"/>
        <v xml:space="preserve">  </v>
      </c>
    </row>
    <row r="266" spans="1:21" hidden="1">
      <c r="A266" s="227" t="s">
        <v>1333</v>
      </c>
      <c r="B266" s="219" t="s">
        <v>1332</v>
      </c>
      <c r="C266" s="212">
        <f>SUMIF('ตัดระหว่างกัน 2565'!D:D,$B266,'ตัดระหว่างกัน 2565'!K:K)-SUMIF('ตัดระหว่างกัน 2565'!D:D,'หมายเหตุ (2)'!$B266,'ตัดระหว่างกัน 2565'!L:L)</f>
        <v>0</v>
      </c>
      <c r="D266" s="213">
        <f>SUMIF('ตัดระหว่างกัน 2564'!D:D,'หมายเหตุ (2)'!$B266,'ตัดระหว่างกัน 2564'!K:K)-SUMIF('ตัดระหว่างกัน 2564'!D:D,$B266,'ตัดระหว่างกัน 2564'!L:L)</f>
        <v>0</v>
      </c>
      <c r="E266" s="214"/>
      <c r="F266" s="173"/>
      <c r="G266" s="166"/>
      <c r="H266" s="173"/>
      <c r="I266" s="173"/>
      <c r="U266" s="155" t="str">
        <f t="shared" si="31"/>
        <v xml:space="preserve">  </v>
      </c>
    </row>
    <row r="267" spans="1:21" hidden="1">
      <c r="A267" s="227" t="s">
        <v>1335</v>
      </c>
      <c r="B267" s="219" t="s">
        <v>1334</v>
      </c>
      <c r="C267" s="212">
        <f>SUMIF('ตัดระหว่างกัน 2565'!D:D,$B267,'ตัดระหว่างกัน 2565'!K:K)-SUMIF('ตัดระหว่างกัน 2565'!D:D,'หมายเหตุ (2)'!$B267,'ตัดระหว่างกัน 2565'!L:L)</f>
        <v>0</v>
      </c>
      <c r="D267" s="213">
        <f>SUMIF('ตัดระหว่างกัน 2564'!D:D,'หมายเหตุ (2)'!$B267,'ตัดระหว่างกัน 2564'!K:K)-SUMIF('ตัดระหว่างกัน 2564'!D:D,$B267,'ตัดระหว่างกัน 2564'!L:L)</f>
        <v>0</v>
      </c>
      <c r="E267" s="214"/>
      <c r="F267" s="173"/>
      <c r="G267" s="166"/>
      <c r="H267" s="173"/>
      <c r="I267" s="173"/>
      <c r="U267" s="155" t="str">
        <f t="shared" si="31"/>
        <v xml:space="preserve">  </v>
      </c>
    </row>
    <row r="268" spans="1:21" hidden="1">
      <c r="A268" s="227" t="s">
        <v>1337</v>
      </c>
      <c r="B268" s="219" t="s">
        <v>1336</v>
      </c>
      <c r="C268" s="212">
        <f>SUMIF('ตัดระหว่างกัน 2565'!D:D,$B268,'ตัดระหว่างกัน 2565'!K:K)-SUMIF('ตัดระหว่างกัน 2565'!D:D,'หมายเหตุ (2)'!$B268,'ตัดระหว่างกัน 2565'!L:L)</f>
        <v>120000</v>
      </c>
      <c r="D268" s="213">
        <f>SUMIF('ตัดระหว่างกัน 2564'!D:D,'หมายเหตุ (2)'!$B268,'ตัดระหว่างกัน 2564'!K:K)-SUMIF('ตัดระหว่างกัน 2564'!D:D,$B268,'ตัดระหว่างกัน 2564'!L:L)</f>
        <v>120000</v>
      </c>
      <c r="E268" s="214"/>
      <c r="F268" s="173"/>
      <c r="G268" s="166"/>
      <c r="H268" s="173"/>
      <c r="I268" s="173"/>
      <c r="U268" s="155" t="str">
        <f t="shared" si="31"/>
        <v xml:space="preserve">  </v>
      </c>
    </row>
    <row r="269" spans="1:21" hidden="1">
      <c r="A269" s="227" t="s">
        <v>1339</v>
      </c>
      <c r="B269" s="219" t="s">
        <v>1338</v>
      </c>
      <c r="C269" s="212">
        <f>SUMIF('ตัดระหว่างกัน 2565'!D:D,$B269,'ตัดระหว่างกัน 2565'!K:K)-SUMIF('ตัดระหว่างกัน 2565'!D:D,'หมายเหตุ (2)'!$B269,'ตัดระหว่างกัน 2565'!L:L)</f>
        <v>0</v>
      </c>
      <c r="D269" s="213">
        <f>SUMIF('ตัดระหว่างกัน 2564'!D:D,'หมายเหตุ (2)'!$B269,'ตัดระหว่างกัน 2564'!K:K)-SUMIF('ตัดระหว่างกัน 2564'!D:D,$B269,'ตัดระหว่างกัน 2564'!L:L)</f>
        <v>0</v>
      </c>
      <c r="E269" s="214"/>
      <c r="F269" s="173"/>
      <c r="G269" s="166"/>
      <c r="H269" s="173"/>
      <c r="I269" s="173"/>
      <c r="U269" s="155" t="str">
        <f t="shared" si="31"/>
        <v xml:space="preserve">  </v>
      </c>
    </row>
    <row r="270" spans="1:21" hidden="1">
      <c r="A270" s="227" t="s">
        <v>1341</v>
      </c>
      <c r="B270" s="219" t="s">
        <v>1340</v>
      </c>
      <c r="C270" s="212">
        <f>SUMIF('ตัดระหว่างกัน 2565'!D:D,$B270,'ตัดระหว่างกัน 2565'!K:K)-SUMIF('ตัดระหว่างกัน 2565'!D:D,'หมายเหตุ (2)'!$B270,'ตัดระหว่างกัน 2565'!L:L)</f>
        <v>0</v>
      </c>
      <c r="D270" s="213">
        <f>SUMIF('ตัดระหว่างกัน 2564'!D:D,'หมายเหตุ (2)'!$B270,'ตัดระหว่างกัน 2564'!K:K)-SUMIF('ตัดระหว่างกัน 2564'!D:D,$B270,'ตัดระหว่างกัน 2564'!L:L)</f>
        <v>0</v>
      </c>
      <c r="E270" s="214"/>
      <c r="F270" s="173"/>
      <c r="G270" s="166"/>
      <c r="H270" s="173"/>
      <c r="I270" s="173"/>
      <c r="U270" s="155" t="str">
        <f t="shared" si="31"/>
        <v xml:space="preserve">  </v>
      </c>
    </row>
    <row r="271" spans="1:21" hidden="1">
      <c r="A271" s="227" t="s">
        <v>1343</v>
      </c>
      <c r="B271" s="219" t="s">
        <v>1342</v>
      </c>
      <c r="C271" s="212">
        <f>SUMIF('ตัดระหว่างกัน 2565'!D:D,$B271,'ตัดระหว่างกัน 2565'!K:K)-SUMIF('ตัดระหว่างกัน 2565'!D:D,'หมายเหตุ (2)'!$B271,'ตัดระหว่างกัน 2565'!L:L)</f>
        <v>0</v>
      </c>
      <c r="D271" s="213">
        <f>SUMIF('ตัดระหว่างกัน 2564'!D:D,'หมายเหตุ (2)'!$B271,'ตัดระหว่างกัน 2564'!K:K)-SUMIF('ตัดระหว่างกัน 2564'!D:D,$B271,'ตัดระหว่างกัน 2564'!L:L)</f>
        <v>0</v>
      </c>
      <c r="E271" s="214"/>
      <c r="F271" s="173"/>
      <c r="G271" s="166"/>
      <c r="H271" s="173"/>
      <c r="I271" s="173"/>
      <c r="U271" s="155" t="str">
        <f t="shared" si="31"/>
        <v xml:space="preserve">  </v>
      </c>
    </row>
    <row r="272" spans="1:21" hidden="1">
      <c r="A272" s="227" t="s">
        <v>1345</v>
      </c>
      <c r="B272" s="219" t="s">
        <v>1344</v>
      </c>
      <c r="C272" s="212">
        <f>SUMIF('ตัดระหว่างกัน 2565'!D:D,$B272,'ตัดระหว่างกัน 2565'!K:K)-SUMIF('ตัดระหว่างกัน 2565'!D:D,'หมายเหตุ (2)'!$B272,'ตัดระหว่างกัน 2565'!L:L)</f>
        <v>0</v>
      </c>
      <c r="D272" s="213">
        <f>SUMIF('ตัดระหว่างกัน 2564'!D:D,'หมายเหตุ (2)'!$B272,'ตัดระหว่างกัน 2564'!K:K)-SUMIF('ตัดระหว่างกัน 2564'!D:D,$B272,'ตัดระหว่างกัน 2564'!L:L)</f>
        <v>0</v>
      </c>
      <c r="E272" s="214"/>
      <c r="F272" s="173"/>
      <c r="G272" s="166"/>
      <c r="H272" s="173"/>
      <c r="I272" s="173"/>
      <c r="U272" s="155" t="str">
        <f t="shared" si="31"/>
        <v xml:space="preserve">  </v>
      </c>
    </row>
    <row r="273" spans="1:21" hidden="1">
      <c r="A273" s="227" t="s">
        <v>1347</v>
      </c>
      <c r="B273" s="219" t="s">
        <v>1346</v>
      </c>
      <c r="C273" s="212">
        <f>SUMIF('ตัดระหว่างกัน 2565'!D:D,$B273,'ตัดระหว่างกัน 2565'!K:K)-SUMIF('ตัดระหว่างกัน 2565'!D:D,'หมายเหตุ (2)'!$B273,'ตัดระหว่างกัน 2565'!L:L)</f>
        <v>0</v>
      </c>
      <c r="D273" s="213">
        <f>SUMIF('ตัดระหว่างกัน 2564'!D:D,'หมายเหตุ (2)'!$B273,'ตัดระหว่างกัน 2564'!K:K)-SUMIF('ตัดระหว่างกัน 2564'!D:D,$B273,'ตัดระหว่างกัน 2564'!L:L)</f>
        <v>0</v>
      </c>
      <c r="E273" s="214"/>
      <c r="F273" s="173"/>
      <c r="G273" s="166"/>
      <c r="H273" s="173"/>
      <c r="I273" s="173"/>
      <c r="U273" s="155" t="str">
        <f t="shared" si="31"/>
        <v xml:space="preserve">  </v>
      </c>
    </row>
    <row r="274" spans="1:21" hidden="1">
      <c r="A274" s="227" t="s">
        <v>1349</v>
      </c>
      <c r="B274" s="219" t="s">
        <v>1348</v>
      </c>
      <c r="C274" s="212">
        <f>SUMIF('ตัดระหว่างกัน 2565'!D:D,$B274,'ตัดระหว่างกัน 2565'!K:K)-SUMIF('ตัดระหว่างกัน 2565'!D:D,'หมายเหตุ (2)'!$B274,'ตัดระหว่างกัน 2565'!L:L)</f>
        <v>0</v>
      </c>
      <c r="D274" s="213">
        <f>SUMIF('ตัดระหว่างกัน 2564'!D:D,'หมายเหตุ (2)'!$B274,'ตัดระหว่างกัน 2564'!K:K)-SUMIF('ตัดระหว่างกัน 2564'!D:D,$B274,'ตัดระหว่างกัน 2564'!L:L)</f>
        <v>0</v>
      </c>
      <c r="E274" s="214"/>
      <c r="F274" s="173"/>
      <c r="G274" s="166"/>
      <c r="H274" s="173"/>
      <c r="I274" s="173"/>
      <c r="U274" s="155" t="str">
        <f t="shared" si="31"/>
        <v xml:space="preserve">  </v>
      </c>
    </row>
    <row r="275" spans="1:21" hidden="1">
      <c r="A275" s="227" t="s">
        <v>1351</v>
      </c>
      <c r="B275" s="219" t="s">
        <v>1350</v>
      </c>
      <c r="C275" s="212">
        <f>SUMIF('ตัดระหว่างกัน 2565'!D:D,$B275,'ตัดระหว่างกัน 2565'!K:K)-SUMIF('ตัดระหว่างกัน 2565'!D:D,'หมายเหตุ (2)'!$B275,'ตัดระหว่างกัน 2565'!L:L)</f>
        <v>0</v>
      </c>
      <c r="D275" s="213">
        <f>SUMIF('ตัดระหว่างกัน 2564'!D:D,'หมายเหตุ (2)'!$B275,'ตัดระหว่างกัน 2564'!K:K)-SUMIF('ตัดระหว่างกัน 2564'!D:D,$B275,'ตัดระหว่างกัน 2564'!L:L)</f>
        <v>0</v>
      </c>
      <c r="E275" s="214"/>
      <c r="F275" s="173"/>
      <c r="G275" s="166"/>
      <c r="H275" s="173"/>
      <c r="I275" s="173"/>
      <c r="U275" s="155" t="str">
        <f t="shared" si="31"/>
        <v xml:space="preserve">  </v>
      </c>
    </row>
    <row r="276" spans="1:21" hidden="1">
      <c r="A276" s="227" t="s">
        <v>1353</v>
      </c>
      <c r="B276" s="219" t="s">
        <v>1352</v>
      </c>
      <c r="C276" s="212">
        <f>SUMIF('ตัดระหว่างกัน 2565'!D:D,$B276,'ตัดระหว่างกัน 2565'!K:K)-SUMIF('ตัดระหว่างกัน 2565'!D:D,'หมายเหตุ (2)'!$B276,'ตัดระหว่างกัน 2565'!L:L)</f>
        <v>0</v>
      </c>
      <c r="D276" s="213">
        <f>SUMIF('ตัดระหว่างกัน 2564'!D:D,'หมายเหตุ (2)'!$B276,'ตัดระหว่างกัน 2564'!K:K)-SUMIF('ตัดระหว่างกัน 2564'!D:D,$B276,'ตัดระหว่างกัน 2564'!L:L)</f>
        <v>0</v>
      </c>
      <c r="E276" s="214"/>
      <c r="F276" s="173"/>
      <c r="G276" s="166"/>
      <c r="H276" s="173"/>
      <c r="I276" s="173"/>
      <c r="U276" s="155" t="str">
        <f t="shared" si="31"/>
        <v xml:space="preserve">  </v>
      </c>
    </row>
    <row r="277" spans="1:21" hidden="1">
      <c r="A277" s="227" t="s">
        <v>1355</v>
      </c>
      <c r="B277" s="219" t="s">
        <v>1354</v>
      </c>
      <c r="C277" s="212">
        <f>SUMIF('ตัดระหว่างกัน 2565'!D:D,$B277,'ตัดระหว่างกัน 2565'!K:K)-SUMIF('ตัดระหว่างกัน 2565'!D:D,'หมายเหตุ (2)'!$B277,'ตัดระหว่างกัน 2565'!L:L)</f>
        <v>0</v>
      </c>
      <c r="D277" s="213">
        <f>SUMIF('ตัดระหว่างกัน 2564'!D:D,'หมายเหตุ (2)'!$B277,'ตัดระหว่างกัน 2564'!K:K)-SUMIF('ตัดระหว่างกัน 2564'!D:D,$B277,'ตัดระหว่างกัน 2564'!L:L)</f>
        <v>0</v>
      </c>
      <c r="E277" s="214"/>
      <c r="F277" s="173"/>
      <c r="G277" s="166"/>
      <c r="H277" s="173"/>
      <c r="I277" s="173"/>
      <c r="U277" s="155" t="str">
        <f t="shared" si="31"/>
        <v xml:space="preserve">  </v>
      </c>
    </row>
    <row r="278" spans="1:21" hidden="1">
      <c r="A278" s="227" t="s">
        <v>1357</v>
      </c>
      <c r="B278" s="219" t="s">
        <v>1356</v>
      </c>
      <c r="C278" s="212">
        <f>SUMIF('ตัดระหว่างกัน 2565'!D:D,$B278,'ตัดระหว่างกัน 2565'!K:K)-SUMIF('ตัดระหว่างกัน 2565'!D:D,'หมายเหตุ (2)'!$B278,'ตัดระหว่างกัน 2565'!L:L)</f>
        <v>0</v>
      </c>
      <c r="D278" s="213">
        <f>SUMIF('ตัดระหว่างกัน 2564'!D:D,'หมายเหตุ (2)'!$B278,'ตัดระหว่างกัน 2564'!K:K)-SUMIF('ตัดระหว่างกัน 2564'!D:D,$B278,'ตัดระหว่างกัน 2564'!L:L)</f>
        <v>0</v>
      </c>
      <c r="E278" s="214"/>
      <c r="F278" s="173"/>
      <c r="G278" s="166"/>
      <c r="H278" s="173"/>
      <c r="I278" s="173"/>
      <c r="U278" s="155" t="str">
        <f t="shared" si="31"/>
        <v xml:space="preserve">  </v>
      </c>
    </row>
    <row r="279" spans="1:21" hidden="1">
      <c r="A279" s="227" t="s">
        <v>1359</v>
      </c>
      <c r="B279" s="219" t="s">
        <v>1358</v>
      </c>
      <c r="C279" s="212">
        <f>SUMIF('ตัดระหว่างกัน 2565'!D:D,$B279,'ตัดระหว่างกัน 2565'!K:K)-SUMIF('ตัดระหว่างกัน 2565'!D:D,'หมายเหตุ (2)'!$B279,'ตัดระหว่างกัน 2565'!L:L)</f>
        <v>0</v>
      </c>
      <c r="D279" s="213">
        <f>SUMIF('ตัดระหว่างกัน 2564'!D:D,'หมายเหตุ (2)'!$B279,'ตัดระหว่างกัน 2564'!K:K)-SUMIF('ตัดระหว่างกัน 2564'!D:D,$B279,'ตัดระหว่างกัน 2564'!L:L)</f>
        <v>0</v>
      </c>
      <c r="E279" s="214"/>
      <c r="F279" s="173"/>
      <c r="G279" s="166"/>
      <c r="H279" s="173"/>
      <c r="I279" s="173"/>
      <c r="U279" s="155" t="str">
        <f t="shared" si="31"/>
        <v xml:space="preserve">  </v>
      </c>
    </row>
    <row r="280" spans="1:21" hidden="1">
      <c r="A280" s="227" t="s">
        <v>1361</v>
      </c>
      <c r="B280" s="219" t="s">
        <v>1360</v>
      </c>
      <c r="C280" s="212">
        <f>SUMIF('ตัดระหว่างกัน 2565'!D:D,$B280,'ตัดระหว่างกัน 2565'!K:K)-SUMIF('ตัดระหว่างกัน 2565'!D:D,'หมายเหตุ (2)'!$B280,'ตัดระหว่างกัน 2565'!L:L)</f>
        <v>0</v>
      </c>
      <c r="D280" s="213">
        <f>SUMIF('ตัดระหว่างกัน 2564'!D:D,'หมายเหตุ (2)'!$B280,'ตัดระหว่างกัน 2564'!K:K)-SUMIF('ตัดระหว่างกัน 2564'!D:D,$B280,'ตัดระหว่างกัน 2564'!L:L)</f>
        <v>0</v>
      </c>
      <c r="E280" s="214"/>
      <c r="F280" s="173"/>
      <c r="G280" s="166"/>
      <c r="H280" s="173"/>
      <c r="I280" s="173"/>
      <c r="U280" s="155" t="str">
        <f t="shared" si="31"/>
        <v xml:space="preserve">  </v>
      </c>
    </row>
    <row r="281" spans="1:21" hidden="1">
      <c r="A281" s="227" t="s">
        <v>1363</v>
      </c>
      <c r="B281" s="219" t="s">
        <v>1362</v>
      </c>
      <c r="C281" s="212">
        <f>SUMIF('ตัดระหว่างกัน 2565'!D:D,$B281,'ตัดระหว่างกัน 2565'!K:K)-SUMIF('ตัดระหว่างกัน 2565'!D:D,'หมายเหตุ (2)'!$B281,'ตัดระหว่างกัน 2565'!L:L)</f>
        <v>0</v>
      </c>
      <c r="D281" s="213">
        <f>SUMIF('ตัดระหว่างกัน 2564'!D:D,'หมายเหตุ (2)'!$B281,'ตัดระหว่างกัน 2564'!K:K)-SUMIF('ตัดระหว่างกัน 2564'!D:D,$B281,'ตัดระหว่างกัน 2564'!L:L)</f>
        <v>0</v>
      </c>
      <c r="E281" s="214"/>
      <c r="F281" s="173"/>
      <c r="G281" s="166"/>
      <c r="H281" s="173"/>
      <c r="I281" s="173"/>
      <c r="U281" s="155" t="str">
        <f t="shared" si="31"/>
        <v xml:space="preserve">  </v>
      </c>
    </row>
    <row r="282" spans="1:21" hidden="1">
      <c r="A282" s="227" t="s">
        <v>1365</v>
      </c>
      <c r="B282" s="219" t="s">
        <v>1364</v>
      </c>
      <c r="C282" s="212">
        <f>SUMIF('ตัดระหว่างกัน 2565'!D:D,$B282,'ตัดระหว่างกัน 2565'!K:K)-SUMIF('ตัดระหว่างกัน 2565'!D:D,'หมายเหตุ (2)'!$B282,'ตัดระหว่างกัน 2565'!L:L)</f>
        <v>0</v>
      </c>
      <c r="D282" s="213">
        <f>SUMIF('ตัดระหว่างกัน 2564'!D:D,'หมายเหตุ (2)'!$B282,'ตัดระหว่างกัน 2564'!K:K)-SUMIF('ตัดระหว่างกัน 2564'!D:D,$B282,'ตัดระหว่างกัน 2564'!L:L)</f>
        <v>0</v>
      </c>
      <c r="E282" s="214"/>
      <c r="F282" s="173"/>
      <c r="G282" s="166"/>
      <c r="H282" s="173"/>
      <c r="I282" s="173"/>
      <c r="U282" s="155" t="str">
        <f t="shared" si="31"/>
        <v xml:space="preserve">  </v>
      </c>
    </row>
    <row r="283" spans="1:21" hidden="1">
      <c r="A283" s="227" t="s">
        <v>1367</v>
      </c>
      <c r="B283" s="219" t="s">
        <v>1366</v>
      </c>
      <c r="C283" s="212">
        <f>SUMIF('ตัดระหว่างกัน 2565'!D:D,$B283,'ตัดระหว่างกัน 2565'!K:K)-SUMIF('ตัดระหว่างกัน 2565'!D:D,'หมายเหตุ (2)'!$B283,'ตัดระหว่างกัน 2565'!L:L)</f>
        <v>0</v>
      </c>
      <c r="D283" s="213">
        <f>SUMIF('ตัดระหว่างกัน 2564'!D:D,'หมายเหตุ (2)'!$B283,'ตัดระหว่างกัน 2564'!K:K)-SUMIF('ตัดระหว่างกัน 2564'!D:D,$B283,'ตัดระหว่างกัน 2564'!L:L)</f>
        <v>0</v>
      </c>
      <c r="E283" s="214"/>
      <c r="F283" s="173"/>
      <c r="G283" s="166"/>
      <c r="H283" s="173"/>
      <c r="I283" s="173"/>
      <c r="U283" s="155" t="str">
        <f t="shared" si="31"/>
        <v xml:space="preserve">  </v>
      </c>
    </row>
    <row r="284" spans="1:21" hidden="1">
      <c r="A284" s="227" t="s">
        <v>1369</v>
      </c>
      <c r="B284" s="219" t="s">
        <v>1368</v>
      </c>
      <c r="C284" s="212">
        <f>SUMIF('ตัดระหว่างกัน 2565'!D:D,$B284,'ตัดระหว่างกัน 2565'!K:K)-SUMIF('ตัดระหว่างกัน 2565'!D:D,'หมายเหตุ (2)'!$B284,'ตัดระหว่างกัน 2565'!L:L)</f>
        <v>0</v>
      </c>
      <c r="D284" s="213">
        <f>SUMIF('ตัดระหว่างกัน 2564'!D:D,'หมายเหตุ (2)'!$B284,'ตัดระหว่างกัน 2564'!K:K)-SUMIF('ตัดระหว่างกัน 2564'!D:D,$B284,'ตัดระหว่างกัน 2564'!L:L)</f>
        <v>0</v>
      </c>
      <c r="E284" s="214"/>
      <c r="F284" s="173"/>
      <c r="G284" s="166"/>
      <c r="H284" s="173"/>
      <c r="I284" s="173"/>
      <c r="U284" s="155" t="str">
        <f t="shared" si="31"/>
        <v xml:space="preserve">  </v>
      </c>
    </row>
    <row r="285" spans="1:21" hidden="1">
      <c r="A285" s="227" t="s">
        <v>1371</v>
      </c>
      <c r="B285" s="219" t="s">
        <v>1370</v>
      </c>
      <c r="C285" s="212">
        <f>SUMIF('ตัดระหว่างกัน 2565'!D:D,$B285,'ตัดระหว่างกัน 2565'!K:K)-SUMIF('ตัดระหว่างกัน 2565'!D:D,'หมายเหตุ (2)'!$B285,'ตัดระหว่างกัน 2565'!L:L)</f>
        <v>0</v>
      </c>
      <c r="D285" s="213">
        <f>SUMIF('ตัดระหว่างกัน 2564'!D:D,'หมายเหตุ (2)'!$B285,'ตัดระหว่างกัน 2564'!K:K)-SUMIF('ตัดระหว่างกัน 2564'!D:D,$B285,'ตัดระหว่างกัน 2564'!L:L)</f>
        <v>0</v>
      </c>
      <c r="E285" s="214"/>
      <c r="F285" s="173"/>
      <c r="G285" s="166"/>
      <c r="H285" s="173"/>
      <c r="I285" s="173"/>
      <c r="U285" s="155" t="str">
        <f t="shared" si="31"/>
        <v xml:space="preserve">  </v>
      </c>
    </row>
    <row r="286" spans="1:21">
      <c r="A286" s="227" t="s">
        <v>1373</v>
      </c>
      <c r="B286" s="219" t="s">
        <v>1372</v>
      </c>
      <c r="C286" s="212">
        <f>SUMIF('ตัดระหว่างกัน 2565'!D:D,$B286,'ตัดระหว่างกัน 2565'!K:K)-SUMIF('ตัดระหว่างกัน 2565'!D:D,'หมายเหตุ (2)'!$B286,'ตัดระหว่างกัน 2565'!L:L)</f>
        <v>-83732.34</v>
      </c>
      <c r="D286" s="213">
        <f>SUMIF('ตัดระหว่างกัน 2564'!D:D,'หมายเหตุ (2)'!$B286,'ตัดระหว่างกัน 2564'!K:K)-SUMIF('ตัดระหว่างกัน 2564'!D:D,$B286,'ตัดระหว่างกัน 2564'!L:L)</f>
        <v>-50765.67</v>
      </c>
      <c r="E286" s="158" t="s">
        <v>1842</v>
      </c>
      <c r="F286" s="196">
        <f>SUM(C286:C302)</f>
        <v>-839286.33</v>
      </c>
      <c r="G286" s="166"/>
      <c r="H286" s="196">
        <f>SUM(D286:D302)</f>
        <v>-529730.22</v>
      </c>
      <c r="I286" s="159"/>
      <c r="U286" s="155" t="str">
        <f t="shared" si="31"/>
        <v>แสดง</v>
      </c>
    </row>
    <row r="287" spans="1:21" hidden="1">
      <c r="A287" s="227" t="s">
        <v>1375</v>
      </c>
      <c r="B287" s="219" t="s">
        <v>1374</v>
      </c>
      <c r="C287" s="212">
        <f>SUMIF('ตัดระหว่างกัน 2565'!D:D,$B287,'ตัดระหว่างกัน 2565'!K:K)-SUMIF('ตัดระหว่างกัน 2565'!D:D,'หมายเหตุ (2)'!$B287,'ตัดระหว่างกัน 2565'!L:L)</f>
        <v>0</v>
      </c>
      <c r="D287" s="213">
        <f>SUMIF('ตัดระหว่างกัน 2564'!D:D,'หมายเหตุ (2)'!$B287,'ตัดระหว่างกัน 2564'!K:K)-SUMIF('ตัดระหว่างกัน 2564'!D:D,$B287,'ตัดระหว่างกัน 2564'!L:L)</f>
        <v>0</v>
      </c>
      <c r="E287" s="214"/>
      <c r="G287" s="166"/>
      <c r="I287" s="173"/>
      <c r="U287" s="155" t="str">
        <f t="shared" si="31"/>
        <v xml:space="preserve">  </v>
      </c>
    </row>
    <row r="288" spans="1:21" hidden="1">
      <c r="A288" s="227" t="s">
        <v>1377</v>
      </c>
      <c r="B288" s="219" t="s">
        <v>1376</v>
      </c>
      <c r="C288" s="212">
        <f>SUMIF('ตัดระหว่างกัน 2565'!D:D,$B288,'ตัดระหว่างกัน 2565'!K:K)-SUMIF('ตัดระหว่างกัน 2565'!D:D,'หมายเหตุ (2)'!$B288,'ตัดระหว่างกัน 2565'!L:L)</f>
        <v>-44125.33</v>
      </c>
      <c r="D288" s="213">
        <f>SUMIF('ตัดระหว่างกัน 2564'!D:D,'หมายเหตุ (2)'!$B288,'ตัดระหว่างกัน 2564'!K:K)-SUMIF('ตัดระหว่างกัน 2564'!D:D,$B288,'ตัดระหว่างกัน 2564'!L:L)</f>
        <v>-26192</v>
      </c>
      <c r="G288" s="166"/>
      <c r="U288" s="155" t="str">
        <f t="shared" si="31"/>
        <v xml:space="preserve">  </v>
      </c>
    </row>
    <row r="289" spans="1:21" hidden="1">
      <c r="A289" s="227" t="s">
        <v>1379</v>
      </c>
      <c r="B289" s="219" t="s">
        <v>1378</v>
      </c>
      <c r="C289" s="212">
        <f>SUMIF('ตัดระหว่างกัน 2565'!D:D,$B289,'ตัดระหว่างกัน 2565'!K:K)-SUMIF('ตัดระหว่างกัน 2565'!D:D,'หมายเหตุ (2)'!$B289,'ตัดระหว่างกัน 2565'!L:L)</f>
        <v>0</v>
      </c>
      <c r="D289" s="213">
        <f>SUMIF('ตัดระหว่างกัน 2564'!D:D,'หมายเหตุ (2)'!$B289,'ตัดระหว่างกัน 2564'!K:K)-SUMIF('ตัดระหว่างกัน 2564'!D:D,$B289,'ตัดระหว่างกัน 2564'!L:L)</f>
        <v>0</v>
      </c>
      <c r="E289" s="214"/>
      <c r="F289" s="173"/>
      <c r="G289" s="166"/>
      <c r="H289" s="173"/>
      <c r="I289" s="173"/>
      <c r="U289" s="155" t="str">
        <f t="shared" si="31"/>
        <v xml:space="preserve">  </v>
      </c>
    </row>
    <row r="290" spans="1:21" hidden="1">
      <c r="A290" s="227" t="s">
        <v>1381</v>
      </c>
      <c r="B290" s="219" t="s">
        <v>1380</v>
      </c>
      <c r="C290" s="212">
        <f>SUMIF('ตัดระหว่างกัน 2565'!D:D,$B290,'ตัดระหว่างกัน 2565'!K:K)-SUMIF('ตัดระหว่างกัน 2565'!D:D,'หมายเหตุ (2)'!$B290,'ตัดระหว่างกัน 2565'!L:L)</f>
        <v>-565179.36</v>
      </c>
      <c r="D290" s="213">
        <f>SUMIF('ตัดระหว่างกัน 2564'!D:D,'หมายเหตุ (2)'!$B290,'ตัดระหว่างกัน 2564'!K:K)-SUMIF('ตัดระหว่างกัน 2564'!D:D,$B290,'ตัดระหว่างกัน 2564'!L:L)</f>
        <v>-359779.36</v>
      </c>
      <c r="E290" s="214"/>
      <c r="F290" s="173"/>
      <c r="G290" s="166"/>
      <c r="H290" s="173"/>
      <c r="I290" s="173"/>
      <c r="U290" s="155" t="str">
        <f t="shared" si="31"/>
        <v xml:space="preserve">  </v>
      </c>
    </row>
    <row r="291" spans="1:21" hidden="1">
      <c r="A291" s="227" t="s">
        <v>1383</v>
      </c>
      <c r="B291" s="219" t="s">
        <v>1382</v>
      </c>
      <c r="C291" s="212">
        <f>SUMIF('ตัดระหว่างกัน 2565'!D:D,$B291,'ตัดระหว่างกัน 2565'!K:K)-SUMIF('ตัดระหว่างกัน 2565'!D:D,'หมายเหตุ (2)'!$B291,'ตัดระหว่างกัน 2565'!L:L)</f>
        <v>0</v>
      </c>
      <c r="D291" s="213">
        <f>SUMIF('ตัดระหว่างกัน 2564'!D:D,'หมายเหตุ (2)'!$B291,'ตัดระหว่างกัน 2564'!K:K)-SUMIF('ตัดระหว่างกัน 2564'!D:D,$B291,'ตัดระหว่างกัน 2564'!L:L)</f>
        <v>0</v>
      </c>
      <c r="E291" s="214"/>
      <c r="F291" s="173"/>
      <c r="G291" s="166"/>
      <c r="H291" s="173"/>
      <c r="I291" s="173"/>
      <c r="U291" s="155" t="str">
        <f t="shared" si="31"/>
        <v xml:space="preserve">  </v>
      </c>
    </row>
    <row r="292" spans="1:21" hidden="1">
      <c r="A292" s="227" t="s">
        <v>1385</v>
      </c>
      <c r="B292" s="219" t="s">
        <v>1384</v>
      </c>
      <c r="C292" s="212">
        <f>SUMIF('ตัดระหว่างกัน 2565'!D:D,$B292,'ตัดระหว่างกัน 2565'!K:K)-SUMIF('ตัดระหว่างกัน 2565'!D:D,'หมายเหตุ (2)'!$B292,'ตัดระหว่างกัน 2565'!L:L)</f>
        <v>-49679.15</v>
      </c>
      <c r="D292" s="213">
        <f>SUMIF('ตัดระหว่างกัน 2564'!D:D,'หมายเหตุ (2)'!$B292,'ตัดระหว่างกัน 2564'!K:K)-SUMIF('ตัดระหว่างกัน 2564'!D:D,$B292,'ตัดระหว่างกัน 2564'!L:L)</f>
        <v>-38958.33</v>
      </c>
      <c r="E292" s="214"/>
      <c r="F292" s="173"/>
      <c r="G292" s="166"/>
      <c r="H292" s="173"/>
      <c r="I292" s="173"/>
      <c r="U292" s="155" t="str">
        <f t="shared" si="31"/>
        <v xml:space="preserve">  </v>
      </c>
    </row>
    <row r="293" spans="1:21" hidden="1">
      <c r="A293" s="227" t="s">
        <v>1387</v>
      </c>
      <c r="B293" s="219" t="s">
        <v>1386</v>
      </c>
      <c r="C293" s="212">
        <f>SUMIF('ตัดระหว่างกัน 2565'!D:D,$B293,'ตัดระหว่างกัน 2565'!K:K)-SUMIF('ตัดระหว่างกัน 2565'!D:D,'หมายเหตุ (2)'!$B293,'ตัดระหว่างกัน 2565'!L:L)</f>
        <v>0</v>
      </c>
      <c r="D293" s="213">
        <f>SUMIF('ตัดระหว่างกัน 2564'!D:D,'หมายเหตุ (2)'!$B293,'ตัดระหว่างกัน 2564'!K:K)-SUMIF('ตัดระหว่างกัน 2564'!D:D,$B293,'ตัดระหว่างกัน 2564'!L:L)</f>
        <v>0</v>
      </c>
      <c r="E293" s="214"/>
      <c r="F293" s="173"/>
      <c r="G293" s="166"/>
      <c r="H293" s="173"/>
      <c r="I293" s="173"/>
      <c r="U293" s="155" t="str">
        <f t="shared" si="31"/>
        <v xml:space="preserve">  </v>
      </c>
    </row>
    <row r="294" spans="1:21" hidden="1">
      <c r="A294" s="227" t="s">
        <v>1389</v>
      </c>
      <c r="B294" s="257" t="s">
        <v>1388</v>
      </c>
      <c r="C294" s="212">
        <f>SUMIF('ตัดระหว่างกัน 2565'!D:D,$B294,'ตัดระหว่างกัน 2565'!K:K)-SUMIF('ตัดระหว่างกัน 2565'!D:D,'หมายเหตุ (2)'!$B294,'ตัดระหว่างกัน 2565'!L:L)</f>
        <v>0</v>
      </c>
      <c r="D294" s="213">
        <f>SUMIF('ตัดระหว่างกัน 2564'!D:D,'หมายเหตุ (2)'!$B294,'ตัดระหว่างกัน 2564'!K:K)-SUMIF('ตัดระหว่างกัน 2564'!D:D,$B294,'ตัดระหว่างกัน 2564'!L:L)</f>
        <v>0</v>
      </c>
      <c r="E294" s="214"/>
      <c r="F294" s="173"/>
      <c r="G294" s="166"/>
      <c r="H294" s="173"/>
      <c r="I294" s="173"/>
      <c r="U294" s="155" t="str">
        <f t="shared" si="31"/>
        <v xml:space="preserve">  </v>
      </c>
    </row>
    <row r="295" spans="1:21" hidden="1">
      <c r="A295" s="227" t="s">
        <v>1391</v>
      </c>
      <c r="B295" s="257" t="s">
        <v>1390</v>
      </c>
      <c r="C295" s="212">
        <f>SUMIF('ตัดระหว่างกัน 2565'!D:D,$B295,'ตัดระหว่างกัน 2565'!K:K)-SUMIF('ตัดระหว่างกัน 2565'!D:D,'หมายเหตุ (2)'!$B295,'ตัดระหว่างกัน 2565'!L:L)</f>
        <v>-43927.31</v>
      </c>
      <c r="D295" s="213">
        <f>SUMIF('ตัดระหว่างกัน 2564'!D:D,'หมายเหตุ (2)'!$B295,'ตัดระหว่างกัน 2564'!K:K)-SUMIF('ตัดระหว่างกัน 2564'!D:D,$B295,'ตัดระหว่างกัน 2564'!L:L)</f>
        <v>-29141.02</v>
      </c>
      <c r="E295" s="214"/>
      <c r="F295" s="173"/>
      <c r="G295" s="166"/>
      <c r="H295" s="173"/>
      <c r="I295" s="173"/>
      <c r="U295" s="155" t="str">
        <f t="shared" si="31"/>
        <v xml:space="preserve">  </v>
      </c>
    </row>
    <row r="296" spans="1:21" hidden="1">
      <c r="A296" s="227" t="s">
        <v>1393</v>
      </c>
      <c r="B296" s="257" t="s">
        <v>1392</v>
      </c>
      <c r="C296" s="212">
        <f>SUMIF('ตัดระหว่างกัน 2565'!D:D,$B296,'ตัดระหว่างกัน 2565'!K:K)-SUMIF('ตัดระหว่างกัน 2565'!D:D,'หมายเหตุ (2)'!$B296,'ตัดระหว่างกัน 2565'!L:L)</f>
        <v>-26999</v>
      </c>
      <c r="D296" s="213">
        <f>SUMIF('ตัดระหว่างกัน 2564'!D:D,'หมายเหตุ (2)'!$B296,'ตัดระหว่างกัน 2564'!K:K)-SUMIF('ตัดระหว่างกัน 2564'!D:D,$B296,'ตัดระหว่างกัน 2564'!L:L)</f>
        <v>-23250</v>
      </c>
      <c r="E296" s="214"/>
      <c r="F296" s="173"/>
      <c r="G296" s="166"/>
      <c r="H296" s="173"/>
      <c r="I296" s="173"/>
      <c r="U296" s="155" t="str">
        <f t="shared" si="31"/>
        <v xml:space="preserve">  </v>
      </c>
    </row>
    <row r="297" spans="1:21" hidden="1">
      <c r="A297" s="227" t="s">
        <v>1395</v>
      </c>
      <c r="B297" s="257" t="s">
        <v>1394</v>
      </c>
      <c r="C297" s="212">
        <f>SUMIF('ตัดระหว่างกัน 2565'!D:D,$B297,'ตัดระหว่างกัน 2565'!K:K)-SUMIF('ตัดระหว่างกัน 2565'!D:D,'หมายเหตุ (2)'!$B297,'ตัดระหว่างกัน 2565'!L:L)</f>
        <v>0</v>
      </c>
      <c r="D297" s="213">
        <f>SUMIF('ตัดระหว่างกัน 2564'!D:D,'หมายเหตุ (2)'!$B297,'ตัดระหว่างกัน 2564'!K:K)-SUMIF('ตัดระหว่างกัน 2564'!D:D,$B297,'ตัดระหว่างกัน 2564'!L:L)</f>
        <v>0</v>
      </c>
      <c r="E297" s="214"/>
      <c r="F297" s="173"/>
      <c r="G297" s="166"/>
      <c r="H297" s="173"/>
      <c r="I297" s="173"/>
      <c r="U297" s="155" t="str">
        <f t="shared" si="31"/>
        <v xml:space="preserve">  </v>
      </c>
    </row>
    <row r="298" spans="1:21" hidden="1">
      <c r="A298" s="227" t="s">
        <v>1397</v>
      </c>
      <c r="B298" s="257" t="s">
        <v>1396</v>
      </c>
      <c r="C298" s="212">
        <f>SUMIF('ตัดระหว่างกัน 2565'!D:D,$B298,'ตัดระหว่างกัน 2565'!K:K)-SUMIF('ตัดระหว่างกัน 2565'!D:D,'หมายเหตุ (2)'!$B298,'ตัดระหว่างกัน 2565'!L:L)</f>
        <v>0</v>
      </c>
      <c r="D298" s="213">
        <f>SUMIF('ตัดระหว่างกัน 2564'!D:D,'หมายเหตุ (2)'!$B298,'ตัดระหว่างกัน 2564'!K:K)-SUMIF('ตัดระหว่างกัน 2564'!D:D,$B298,'ตัดระหว่างกัน 2564'!L:L)</f>
        <v>0</v>
      </c>
      <c r="E298" s="214"/>
      <c r="F298" s="173"/>
      <c r="G298" s="166"/>
      <c r="H298" s="173"/>
      <c r="I298" s="173"/>
      <c r="U298" s="155" t="str">
        <f t="shared" si="31"/>
        <v xml:space="preserve">  </v>
      </c>
    </row>
    <row r="299" spans="1:21" hidden="1">
      <c r="A299" s="227" t="s">
        <v>1399</v>
      </c>
      <c r="B299" s="257" t="s">
        <v>1398</v>
      </c>
      <c r="C299" s="212">
        <f>SUMIF('ตัดระหว่างกัน 2565'!D:D,$B299,'ตัดระหว่างกัน 2565'!K:K)-SUMIF('ตัดระหว่างกัน 2565'!D:D,'หมายเหตุ (2)'!$B299,'ตัดระหว่างกัน 2565'!L:L)</f>
        <v>0</v>
      </c>
      <c r="D299" s="213">
        <f>SUMIF('ตัดระหว่างกัน 2564'!D:D,'หมายเหตุ (2)'!$B299,'ตัดระหว่างกัน 2564'!K:K)-SUMIF('ตัดระหว่างกัน 2564'!D:D,$B299,'ตัดระหว่างกัน 2564'!L:L)</f>
        <v>0</v>
      </c>
      <c r="E299" s="214"/>
      <c r="F299" s="173"/>
      <c r="G299" s="166"/>
      <c r="H299" s="173"/>
      <c r="I299" s="173"/>
      <c r="U299" s="155" t="str">
        <f t="shared" si="31"/>
        <v xml:space="preserve">  </v>
      </c>
    </row>
    <row r="300" spans="1:21" hidden="1">
      <c r="A300" s="227" t="s">
        <v>1401</v>
      </c>
      <c r="B300" s="257" t="s">
        <v>1400</v>
      </c>
      <c r="C300" s="212">
        <f>SUMIF('ตัดระหว่างกัน 2565'!D:D,$B300,'ตัดระหว่างกัน 2565'!K:K)-SUMIF('ตัดระหว่างกัน 2565'!D:D,'หมายเหตุ (2)'!$B300,'ตัดระหว่างกัน 2565'!L:L)</f>
        <v>0</v>
      </c>
      <c r="D300" s="213">
        <f>SUMIF('ตัดระหว่างกัน 2564'!D:D,'หมายเหตุ (2)'!$B300,'ตัดระหว่างกัน 2564'!K:K)-SUMIF('ตัดระหว่างกัน 2564'!D:D,$B300,'ตัดระหว่างกัน 2564'!L:L)</f>
        <v>0</v>
      </c>
      <c r="E300" s="214"/>
      <c r="F300" s="173"/>
      <c r="G300" s="166"/>
      <c r="H300" s="173"/>
      <c r="I300" s="173"/>
      <c r="U300" s="155" t="str">
        <f t="shared" si="31"/>
        <v xml:space="preserve">  </v>
      </c>
    </row>
    <row r="301" spans="1:21" hidden="1">
      <c r="A301" s="227" t="s">
        <v>1403</v>
      </c>
      <c r="B301" s="257" t="s">
        <v>1402</v>
      </c>
      <c r="C301" s="212">
        <f>SUMIF('ตัดระหว่างกัน 2565'!D:D,$B301,'ตัดระหว่างกัน 2565'!K:K)-SUMIF('ตัดระหว่างกัน 2565'!D:D,'หมายเหตุ (2)'!$B301,'ตัดระหว่างกัน 2565'!L:L)</f>
        <v>-25643.84</v>
      </c>
      <c r="D301" s="213">
        <f>SUMIF('ตัดระหว่างกัน 2564'!D:D,'หมายเหตุ (2)'!$B301,'ตัดระหว่างกัน 2564'!K:K)-SUMIF('ตัดระหว่างกัน 2564'!D:D,$B301,'ตัดระหว่างกัน 2564'!L:L)</f>
        <v>-1643.84</v>
      </c>
      <c r="E301" s="214"/>
      <c r="F301" s="173"/>
      <c r="G301" s="166"/>
      <c r="H301" s="173"/>
      <c r="I301" s="173"/>
      <c r="U301" s="155" t="str">
        <f t="shared" si="31"/>
        <v xml:space="preserve">  </v>
      </c>
    </row>
    <row r="302" spans="1:21" hidden="1">
      <c r="A302" s="224" t="s">
        <v>1405</v>
      </c>
      <c r="B302" s="211" t="s">
        <v>1404</v>
      </c>
      <c r="C302" s="212">
        <f>SUMIF('ตัดระหว่างกัน 2565'!D:D,$B302,'ตัดระหว่างกัน 2565'!K:K)-SUMIF('ตัดระหว่างกัน 2565'!D:D,'หมายเหตุ (2)'!$B302,'ตัดระหว่างกัน 2565'!L:L)</f>
        <v>0</v>
      </c>
      <c r="D302" s="213">
        <f>SUMIF('ตัดระหว่างกัน 2564'!D:D,'หมายเหตุ (2)'!$B302,'ตัดระหว่างกัน 2564'!K:K)-SUMIF('ตัดระหว่างกัน 2564'!D:D,$B302,'ตัดระหว่างกัน 2564'!L:L)</f>
        <v>0</v>
      </c>
      <c r="E302" s="214"/>
      <c r="F302" s="173"/>
      <c r="G302" s="166"/>
      <c r="H302" s="173"/>
      <c r="I302" s="173"/>
      <c r="U302" s="155" t="str">
        <f t="shared" si="31"/>
        <v xml:space="preserve">  </v>
      </c>
    </row>
    <row r="303" spans="1:21">
      <c r="A303" s="227"/>
      <c r="B303" s="219"/>
      <c r="C303" s="242"/>
      <c r="D303" s="219"/>
      <c r="E303" s="209" t="s">
        <v>87</v>
      </c>
      <c r="F303" s="243">
        <f>SUM(F253:F286)</f>
        <v>1907913.67</v>
      </c>
      <c r="G303" s="166"/>
      <c r="H303" s="243">
        <f>SUM(H253:H286)</f>
        <v>2151469.7800000003</v>
      </c>
      <c r="I303" s="465"/>
      <c r="U303" s="155" t="str">
        <f t="shared" si="31"/>
        <v>แสดง</v>
      </c>
    </row>
    <row r="304" spans="1:21" hidden="1">
      <c r="A304" s="227" t="s">
        <v>1407</v>
      </c>
      <c r="B304" s="219" t="s">
        <v>1406</v>
      </c>
      <c r="C304" s="212">
        <f>SUMIF('ตัดระหว่างกัน 2565'!D:D,$B304,'ตัดระหว่างกัน 2565'!K:K)-SUMIF('ตัดระหว่างกัน 2565'!D:D,'หมายเหตุ (2)'!$B304,'ตัดระหว่างกัน 2565'!L:L)</f>
        <v>0</v>
      </c>
      <c r="D304" s="213">
        <f>SUMIF('ตัดระหว่างกัน 2564'!D:D,'หมายเหตุ (2)'!$B304,'ตัดระหว่างกัน 2564'!K:K)-SUMIF('ตัดระหว่างกัน 2564'!D:D,$B304,'ตัดระหว่างกัน 2564'!L:L)</f>
        <v>0</v>
      </c>
      <c r="E304" s="158" t="s">
        <v>88</v>
      </c>
      <c r="F304" s="166">
        <f>SUM(C304:C307)</f>
        <v>0</v>
      </c>
      <c r="G304" s="166"/>
      <c r="H304" s="166">
        <f>SUM(D304:D307)</f>
        <v>0</v>
      </c>
      <c r="I304" s="159"/>
      <c r="U304" s="155" t="str">
        <f t="shared" si="31"/>
        <v xml:space="preserve">  </v>
      </c>
    </row>
    <row r="305" spans="1:21" hidden="1">
      <c r="A305" s="227" t="s">
        <v>1409</v>
      </c>
      <c r="B305" s="219" t="s">
        <v>1408</v>
      </c>
      <c r="C305" s="212">
        <f>SUMIF('ตัดระหว่างกัน 2565'!D:D,$B305,'ตัดระหว่างกัน 2565'!K:K)-SUMIF('ตัดระหว่างกัน 2565'!D:D,'หมายเหตุ (2)'!$B305,'ตัดระหว่างกัน 2565'!L:L)</f>
        <v>0</v>
      </c>
      <c r="D305" s="213">
        <f>SUMIF('ตัดระหว่างกัน 2564'!D:D,'หมายเหตุ (2)'!$B305,'ตัดระหว่างกัน 2564'!K:K)-SUMIF('ตัดระหว่างกัน 2564'!D:D,$B305,'ตัดระหว่างกัน 2564'!L:L)</f>
        <v>0</v>
      </c>
      <c r="E305" s="158"/>
      <c r="F305" s="159"/>
      <c r="G305" s="166"/>
      <c r="H305" s="159"/>
      <c r="I305" s="159"/>
      <c r="U305" s="155" t="str">
        <f t="shared" si="31"/>
        <v xml:space="preserve">  </v>
      </c>
    </row>
    <row r="306" spans="1:21" hidden="1">
      <c r="A306" s="227" t="s">
        <v>1411</v>
      </c>
      <c r="B306" s="219" t="s">
        <v>1410</v>
      </c>
      <c r="C306" s="212">
        <f>SUMIF('ตัดระหว่างกัน 2565'!D:D,$B306,'ตัดระหว่างกัน 2565'!K:K)-SUMIF('ตัดระหว่างกัน 2565'!D:D,'หมายเหตุ (2)'!$B306,'ตัดระหว่างกัน 2565'!L:L)</f>
        <v>0</v>
      </c>
      <c r="D306" s="213">
        <f>SUMIF('ตัดระหว่างกัน 2564'!D:D,'หมายเหตุ (2)'!$B306,'ตัดระหว่างกัน 2564'!K:K)-SUMIF('ตัดระหว่างกัน 2564'!D:D,$B306,'ตัดระหว่างกัน 2564'!L:L)</f>
        <v>0</v>
      </c>
      <c r="E306" s="158"/>
      <c r="F306" s="159"/>
      <c r="G306" s="166"/>
      <c r="H306" s="159"/>
      <c r="I306" s="159"/>
      <c r="U306" s="155" t="str">
        <f t="shared" si="31"/>
        <v xml:space="preserve">  </v>
      </c>
    </row>
    <row r="307" spans="1:21" hidden="1">
      <c r="A307" s="227" t="s">
        <v>1413</v>
      </c>
      <c r="B307" s="219" t="s">
        <v>1412</v>
      </c>
      <c r="C307" s="212">
        <f>SUMIF('ตัดระหว่างกัน 2565'!D:D,$B307,'ตัดระหว่างกัน 2565'!K:K)-SUMIF('ตัดระหว่างกัน 2565'!D:D,'หมายเหตุ (2)'!$B307,'ตัดระหว่างกัน 2565'!L:L)</f>
        <v>0</v>
      </c>
      <c r="D307" s="213">
        <f>SUMIF('ตัดระหว่างกัน 2564'!D:D,'หมายเหตุ (2)'!$B307,'ตัดระหว่างกัน 2564'!K:K)-SUMIF('ตัดระหว่างกัน 2564'!D:D,$B307,'ตัดระหว่างกัน 2564'!L:L)</f>
        <v>0</v>
      </c>
      <c r="E307" s="158"/>
      <c r="F307" s="159"/>
      <c r="G307" s="166"/>
      <c r="H307" s="159"/>
      <c r="I307" s="159"/>
      <c r="U307" s="155" t="str">
        <f t="shared" si="31"/>
        <v xml:space="preserve">  </v>
      </c>
    </row>
    <row r="308" spans="1:21" hidden="1">
      <c r="A308" s="224" t="s">
        <v>1415</v>
      </c>
      <c r="B308" s="225" t="s">
        <v>1414</v>
      </c>
      <c r="C308" s="212">
        <f>SUMIF('ตัดระหว่างกัน 2565'!D:D,$B308,'ตัดระหว่างกัน 2565'!K:K)-SUMIF('ตัดระหว่างกัน 2565'!D:D,'หมายเหตุ (2)'!$B308,'ตัดระหว่างกัน 2565'!L:L)</f>
        <v>0</v>
      </c>
      <c r="D308" s="213">
        <f>SUMIF('ตัดระหว่างกัน 2564'!D:D,'หมายเหตุ (2)'!$B308,'ตัดระหว่างกัน 2564'!K:K)-SUMIF('ตัดระหว่างกัน 2564'!D:D,$B308,'ตัดระหว่างกัน 2564'!L:L)</f>
        <v>0</v>
      </c>
      <c r="E308" s="158" t="s">
        <v>1843</v>
      </c>
      <c r="F308" s="196">
        <f>SUM(C308:C310)</f>
        <v>0</v>
      </c>
      <c r="G308" s="166"/>
      <c r="H308" s="196">
        <f>SUM(D308:D310)</f>
        <v>0</v>
      </c>
      <c r="I308" s="159"/>
      <c r="U308" s="155" t="str">
        <f t="shared" si="31"/>
        <v xml:space="preserve">  </v>
      </c>
    </row>
    <row r="309" spans="1:21" hidden="1">
      <c r="A309" s="224" t="s">
        <v>1417</v>
      </c>
      <c r="B309" s="225" t="s">
        <v>1416</v>
      </c>
      <c r="C309" s="212">
        <f>SUMIF('ตัดระหว่างกัน 2565'!D:D,$B309,'ตัดระหว่างกัน 2565'!K:K)-SUMIF('ตัดระหว่างกัน 2565'!D:D,'หมายเหตุ (2)'!$B309,'ตัดระหว่างกัน 2565'!L:L)</f>
        <v>0</v>
      </c>
      <c r="D309" s="213">
        <f>SUMIF('ตัดระหว่างกัน 2564'!D:D,'หมายเหตุ (2)'!$B309,'ตัดระหว่างกัน 2564'!K:K)-SUMIF('ตัดระหว่างกัน 2564'!D:D,$B309,'ตัดระหว่างกัน 2564'!L:L)</f>
        <v>0</v>
      </c>
      <c r="E309" s="158"/>
      <c r="G309" s="166"/>
      <c r="U309" s="155" t="str">
        <f t="shared" si="31"/>
        <v xml:space="preserve">  </v>
      </c>
    </row>
    <row r="310" spans="1:21" hidden="1">
      <c r="A310" s="224" t="s">
        <v>1419</v>
      </c>
      <c r="B310" s="225" t="s">
        <v>1418</v>
      </c>
      <c r="C310" s="212">
        <f>SUMIF('ตัดระหว่างกัน 2565'!D:D,$B310,'ตัดระหว่างกัน 2565'!K:K)-SUMIF('ตัดระหว่างกัน 2565'!D:D,'หมายเหตุ (2)'!$B310,'ตัดระหว่างกัน 2565'!L:L)</f>
        <v>0</v>
      </c>
      <c r="D310" s="213">
        <f>SUMIF('ตัดระหว่างกัน 2564'!D:D,'หมายเหตุ (2)'!$B310,'ตัดระหว่างกัน 2564'!K:K)-SUMIF('ตัดระหว่างกัน 2564'!D:D,$B310,'ตัดระหว่างกัน 2564'!L:L)</f>
        <v>0</v>
      </c>
      <c r="E310" s="158"/>
      <c r="G310" s="166"/>
      <c r="U310" s="155" t="str">
        <f t="shared" si="31"/>
        <v xml:space="preserve">  </v>
      </c>
    </row>
    <row r="311" spans="1:21" hidden="1">
      <c r="A311" s="224"/>
      <c r="B311" s="211"/>
      <c r="C311" s="229"/>
      <c r="D311" s="211"/>
      <c r="E311" s="209" t="s">
        <v>89</v>
      </c>
      <c r="F311" s="243">
        <f>SUM(F304:F308)</f>
        <v>0</v>
      </c>
      <c r="G311" s="166"/>
      <c r="H311" s="243">
        <f>SUM(H304:H308)</f>
        <v>0</v>
      </c>
      <c r="I311" s="465"/>
      <c r="U311" s="155" t="str">
        <f t="shared" si="31"/>
        <v xml:space="preserve">  </v>
      </c>
    </row>
    <row r="312" spans="1:21" hidden="1">
      <c r="A312" s="224" t="s">
        <v>90</v>
      </c>
      <c r="B312" s="211" t="s">
        <v>91</v>
      </c>
      <c r="C312" s="212">
        <f>SUMIF('ตัดระหว่างกัน 2565'!D:D,$B312,'ตัดระหว่างกัน 2565'!K:K)-SUMIF('ตัดระหว่างกัน 2565'!D:D,'หมายเหตุ (2)'!$B312,'ตัดระหว่างกัน 2565'!L:L)</f>
        <v>0</v>
      </c>
      <c r="D312" s="213">
        <f>SUMIF('ตัดระหว่างกัน 2564'!D:D,'หมายเหตุ (2)'!$B312,'ตัดระหว่างกัน 2564'!K:K)-SUMIF('ตัดระหว่างกัน 2564'!D:D,$B312,'ตัดระหว่างกัน 2564'!L:L)</f>
        <v>0</v>
      </c>
      <c r="E312" s="209" t="s">
        <v>90</v>
      </c>
      <c r="F312" s="243">
        <f>SUM(C312)</f>
        <v>0</v>
      </c>
      <c r="G312" s="166"/>
      <c r="H312" s="243">
        <f>SUM(D312)</f>
        <v>0</v>
      </c>
      <c r="I312" s="465"/>
      <c r="U312" s="155" t="str">
        <f t="shared" si="31"/>
        <v xml:space="preserve">  </v>
      </c>
    </row>
    <row r="313" spans="1:21" ht="20.25" thickBot="1">
      <c r="A313" s="224"/>
      <c r="B313" s="225"/>
      <c r="C313" s="258"/>
      <c r="D313" s="225"/>
      <c r="E313" s="209" t="s">
        <v>92</v>
      </c>
      <c r="F313" s="254">
        <f>F239+F252+F303+F311+F312</f>
        <v>9533742.3699999992</v>
      </c>
      <c r="G313" s="166"/>
      <c r="H313" s="254">
        <f>H239+H252+H303+H311+H312</f>
        <v>10372097.91</v>
      </c>
      <c r="I313" s="465"/>
      <c r="U313" s="155" t="str">
        <f t="shared" si="31"/>
        <v>แสดง</v>
      </c>
    </row>
    <row r="314" spans="1:21" ht="20.25" hidden="1" thickTop="1">
      <c r="A314" s="224"/>
      <c r="B314" s="225"/>
      <c r="C314" s="258"/>
      <c r="D314" s="225"/>
      <c r="E314" s="209"/>
      <c r="F314" s="468"/>
      <c r="G314" s="166"/>
      <c r="H314" s="468"/>
      <c r="I314" s="465"/>
    </row>
    <row r="315" spans="1:21" ht="20.25" thickTop="1">
      <c r="A315" s="224"/>
      <c r="B315" s="225"/>
      <c r="C315" s="258"/>
      <c r="D315" s="225"/>
      <c r="E315" s="209"/>
      <c r="F315" s="468"/>
      <c r="G315" s="166"/>
      <c r="H315" s="468"/>
      <c r="I315" s="467"/>
    </row>
    <row r="316" spans="1:21">
      <c r="A316" s="224"/>
      <c r="B316" s="225"/>
      <c r="C316" s="258"/>
      <c r="D316" s="225"/>
      <c r="E316" s="209"/>
      <c r="F316" s="468"/>
      <c r="G316" s="166"/>
      <c r="H316" s="468"/>
      <c r="I316" s="475"/>
    </row>
    <row r="317" spans="1:21">
      <c r="A317" s="224"/>
      <c r="B317" s="225"/>
      <c r="C317" s="258"/>
      <c r="D317" s="225"/>
      <c r="E317" s="209"/>
      <c r="F317" s="468"/>
      <c r="G317" s="166"/>
      <c r="H317" s="468"/>
      <c r="I317" s="475"/>
    </row>
    <row r="318" spans="1:21">
      <c r="A318" s="224"/>
      <c r="B318" s="225"/>
      <c r="C318" s="258"/>
      <c r="D318" s="225"/>
      <c r="E318" s="209"/>
      <c r="F318" s="468"/>
      <c r="G318" s="166"/>
      <c r="H318" s="468"/>
      <c r="I318" s="475"/>
    </row>
    <row r="319" spans="1:21">
      <c r="A319" s="224"/>
      <c r="B319" s="225"/>
      <c r="C319" s="258"/>
      <c r="D319" s="225"/>
      <c r="E319" s="209"/>
      <c r="F319" s="468"/>
      <c r="G319" s="166"/>
      <c r="H319" s="468"/>
      <c r="I319" s="475"/>
    </row>
    <row r="320" spans="1:21">
      <c r="A320" s="224"/>
      <c r="B320" s="225"/>
      <c r="C320" s="258"/>
      <c r="D320" s="225"/>
      <c r="E320" s="209"/>
      <c r="F320" s="468"/>
      <c r="G320" s="166"/>
      <c r="H320" s="468"/>
      <c r="I320" s="475"/>
    </row>
    <row r="321" spans="1:21">
      <c r="A321" s="224"/>
      <c r="B321" s="225"/>
      <c r="C321" s="258"/>
      <c r="D321" s="225"/>
      <c r="E321" s="209"/>
      <c r="F321" s="468"/>
      <c r="G321" s="166"/>
      <c r="H321" s="468"/>
      <c r="I321" s="475"/>
    </row>
    <row r="322" spans="1:21">
      <c r="A322" s="224"/>
      <c r="B322" s="225"/>
      <c r="C322" s="258"/>
      <c r="D322" s="225"/>
      <c r="E322" s="209"/>
      <c r="F322" s="468"/>
      <c r="G322" s="166"/>
      <c r="H322" s="468"/>
      <c r="I322" s="475"/>
    </row>
    <row r="323" spans="1:21">
      <c r="A323" s="224"/>
      <c r="B323" s="225"/>
      <c r="C323" s="258"/>
      <c r="D323" s="225"/>
      <c r="E323" s="209"/>
      <c r="F323" s="468"/>
      <c r="G323" s="166"/>
      <c r="H323" s="468"/>
      <c r="I323" s="475"/>
    </row>
    <row r="324" spans="1:21">
      <c r="A324" s="224"/>
      <c r="B324" s="225"/>
      <c r="C324" s="258"/>
      <c r="D324" s="225"/>
      <c r="E324" s="209"/>
      <c r="F324" s="468"/>
      <c r="G324" s="166"/>
      <c r="H324" s="468"/>
      <c r="I324" s="467"/>
    </row>
    <row r="325" spans="1:21" hidden="1">
      <c r="A325" s="224"/>
      <c r="B325" s="225"/>
      <c r="C325" s="258"/>
      <c r="D325" s="225"/>
      <c r="E325" s="209"/>
      <c r="F325" s="468"/>
      <c r="G325" s="166"/>
      <c r="H325" s="468"/>
      <c r="I325" s="467"/>
    </row>
    <row r="326" spans="1:21" hidden="1">
      <c r="A326" s="224"/>
      <c r="B326" s="225"/>
      <c r="C326" s="258"/>
      <c r="D326" s="225"/>
      <c r="E326" s="209"/>
      <c r="F326" s="468"/>
      <c r="G326" s="166"/>
      <c r="H326" s="468"/>
      <c r="I326" s="467"/>
    </row>
    <row r="327" spans="1:21">
      <c r="A327" s="203"/>
      <c r="B327" s="204"/>
      <c r="C327" s="205"/>
      <c r="D327" s="204"/>
      <c r="E327" s="461" t="s">
        <v>2050</v>
      </c>
      <c r="F327" s="179"/>
      <c r="G327" s="166"/>
      <c r="H327" s="179"/>
      <c r="I327" s="208"/>
      <c r="U327" s="155" t="str">
        <f>IF($F$347&lt;&gt;0,"แสดง",IF($H$347&lt;&gt;0,"แสดง","  "))</f>
        <v>แสดง</v>
      </c>
    </row>
    <row r="328" spans="1:21">
      <c r="A328" s="223"/>
      <c r="B328" s="204"/>
      <c r="C328" s="205"/>
      <c r="D328" s="204"/>
      <c r="E328" s="209"/>
      <c r="G328" s="166"/>
      <c r="H328" s="462" t="s">
        <v>973</v>
      </c>
      <c r="I328" s="208"/>
      <c r="U328" s="155" t="str">
        <f t="shared" ref="U328:U329" si="32">IF($F$347&lt;&gt;0,"แสดง",IF($H$347&lt;&gt;0,"แสดง","  "))</f>
        <v>แสดง</v>
      </c>
    </row>
    <row r="329" spans="1:21">
      <c r="A329" s="223"/>
      <c r="B329" s="204"/>
      <c r="C329" s="205"/>
      <c r="D329" s="204"/>
      <c r="E329" s="209"/>
      <c r="F329" s="462">
        <v>2565</v>
      </c>
      <c r="G329" s="166"/>
      <c r="H329" s="462">
        <v>2564</v>
      </c>
      <c r="I329" s="462"/>
      <c r="U329" s="155" t="str">
        <f t="shared" si="32"/>
        <v>แสดง</v>
      </c>
    </row>
    <row r="330" spans="1:21">
      <c r="A330" s="224" t="s">
        <v>93</v>
      </c>
      <c r="B330" s="211" t="s">
        <v>94</v>
      </c>
      <c r="C330" s="212">
        <f>SUMIF('ตัดระหว่างกัน 2565'!D:D,$B330,'ตัดระหว่างกัน 2565'!K:K)-SUMIF('ตัดระหว่างกัน 2565'!D:D,'หมายเหตุ (2)'!$B330,'ตัดระหว่างกัน 2565'!L:L)</f>
        <v>93896909</v>
      </c>
      <c r="D330" s="213">
        <f>SUMIF('ตัดระหว่างกัน 2564'!D:D,'หมายเหตุ (2)'!$B330,'ตัดระหว่างกัน 2564'!K:K)-SUMIF('ตัดระหว่างกัน 2564'!D:D,$B330,'ตัดระหว่างกัน 2564'!L:L)</f>
        <v>79404909</v>
      </c>
      <c r="E330" s="214" t="s">
        <v>93</v>
      </c>
      <c r="F330" s="215">
        <f>SUM(C330)</f>
        <v>93896909</v>
      </c>
      <c r="G330" s="166"/>
      <c r="H330" s="215">
        <f>SUM(D330)</f>
        <v>79404909</v>
      </c>
      <c r="I330" s="173"/>
      <c r="U330" s="155" t="str">
        <f t="shared" ref="U330:U390" si="33">IF(F330&lt;&gt;0,"แสดง",IF(H330&lt;&gt;0,"แสดง","  "))</f>
        <v>แสดง</v>
      </c>
    </row>
    <row r="331" spans="1:21">
      <c r="A331" s="224" t="s">
        <v>96</v>
      </c>
      <c r="B331" s="211" t="s">
        <v>95</v>
      </c>
      <c r="C331" s="212">
        <f>SUMIF('ตัดระหว่างกัน 2565'!D:D,$B331,'ตัดระหว่างกัน 2565'!K:K)-SUMIF('ตัดระหว่างกัน 2565'!D:D,'หมายเหตุ (2)'!$B331,'ตัดระหว่างกัน 2565'!L:L)</f>
        <v>-36714270</v>
      </c>
      <c r="D331" s="213">
        <f>SUMIF('ตัดระหว่างกัน 2564'!D:D,'หมายเหตุ (2)'!$B331,'ตัดระหว่างกัน 2564'!K:K)-SUMIF('ตัดระหว่างกัน 2564'!D:D,$B331,'ตัดระหว่างกัน 2564'!L:L)</f>
        <v>-31187228.84</v>
      </c>
      <c r="E331" s="185" t="s">
        <v>1844</v>
      </c>
      <c r="F331" s="196">
        <f>SUM(C331)</f>
        <v>-36714270</v>
      </c>
      <c r="G331" s="166"/>
      <c r="H331" s="196">
        <f>SUM(D331)</f>
        <v>-31187228.84</v>
      </c>
      <c r="I331" s="173"/>
      <c r="U331" s="155" t="str">
        <f t="shared" si="33"/>
        <v>แสดง</v>
      </c>
    </row>
    <row r="332" spans="1:21">
      <c r="A332" s="224"/>
      <c r="B332" s="211"/>
      <c r="C332" s="212"/>
      <c r="D332" s="213"/>
      <c r="E332" s="209" t="s">
        <v>97</v>
      </c>
      <c r="F332" s="246">
        <f>SUM(F330:F331)</f>
        <v>57182639</v>
      </c>
      <c r="G332" s="166"/>
      <c r="H332" s="246">
        <f>SUM(H330:H331)</f>
        <v>48217680.159999996</v>
      </c>
      <c r="I332" s="465"/>
      <c r="U332" s="155" t="str">
        <f t="shared" si="33"/>
        <v>แสดง</v>
      </c>
    </row>
    <row r="333" spans="1:21" hidden="1">
      <c r="A333" s="210" t="s">
        <v>98</v>
      </c>
      <c r="B333" s="211" t="s">
        <v>99</v>
      </c>
      <c r="C333" s="212">
        <f>SUMIF('ตัดระหว่างกัน 2565'!D:D,$B333,'ตัดระหว่างกัน 2565'!K:K)-SUMIF('ตัดระหว่างกัน 2565'!D:D,'หมายเหตุ (2)'!$B333,'ตัดระหว่างกัน 2565'!L:L)</f>
        <v>0</v>
      </c>
      <c r="D333" s="213">
        <f>SUMIF('ตัดระหว่างกัน 2564'!D:D,'หมายเหตุ (2)'!$B333,'ตัดระหว่างกัน 2564'!K:K)-SUMIF('ตัดระหว่างกัน 2564'!D:D,$B333,'ตัดระหว่างกัน 2564'!L:L)</f>
        <v>0</v>
      </c>
      <c r="E333" s="214" t="s">
        <v>98</v>
      </c>
      <c r="F333" s="215">
        <f>SUM(C333)</f>
        <v>0</v>
      </c>
      <c r="G333" s="166"/>
      <c r="H333" s="215">
        <f>SUM(D333)</f>
        <v>0</v>
      </c>
      <c r="I333" s="173"/>
      <c r="U333" s="155" t="str">
        <f t="shared" si="33"/>
        <v xml:space="preserve">  </v>
      </c>
    </row>
    <row r="334" spans="1:21" hidden="1">
      <c r="A334" s="224" t="s">
        <v>101</v>
      </c>
      <c r="B334" s="211" t="s">
        <v>100</v>
      </c>
      <c r="C334" s="212">
        <f>SUMIF('ตัดระหว่างกัน 2565'!D:D,$B334,'ตัดระหว่างกัน 2565'!K:K)-SUMIF('ตัดระหว่างกัน 2565'!D:D,'หมายเหตุ (2)'!$B334,'ตัดระหว่างกัน 2565'!L:L)</f>
        <v>0</v>
      </c>
      <c r="D334" s="213">
        <f>SUMIF('ตัดระหว่างกัน 2564'!D:D,'หมายเหตุ (2)'!$B334,'ตัดระหว่างกัน 2564'!K:K)-SUMIF('ตัดระหว่างกัน 2564'!D:D,$B334,'ตัดระหว่างกัน 2564'!L:L)</f>
        <v>0</v>
      </c>
      <c r="E334" s="214" t="s">
        <v>1845</v>
      </c>
      <c r="F334" s="196">
        <f>SUM(C334)</f>
        <v>0</v>
      </c>
      <c r="G334" s="166"/>
      <c r="H334" s="196">
        <f>SUM(D334)</f>
        <v>0</v>
      </c>
      <c r="I334" s="173"/>
      <c r="U334" s="155" t="str">
        <f t="shared" si="33"/>
        <v xml:space="preserve">  </v>
      </c>
    </row>
    <row r="335" spans="1:21" hidden="1">
      <c r="A335" s="224"/>
      <c r="B335" s="211"/>
      <c r="C335" s="212"/>
      <c r="D335" s="213"/>
      <c r="E335" s="209" t="s">
        <v>102</v>
      </c>
      <c r="F335" s="246">
        <f>SUM(F333:F334)</f>
        <v>0</v>
      </c>
      <c r="G335" s="166"/>
      <c r="H335" s="246">
        <f>SUM(H333:H334)</f>
        <v>0</v>
      </c>
      <c r="I335" s="465"/>
      <c r="U335" s="155" t="str">
        <f t="shared" si="33"/>
        <v xml:space="preserve">  </v>
      </c>
    </row>
    <row r="336" spans="1:21" hidden="1">
      <c r="A336" s="224" t="s">
        <v>103</v>
      </c>
      <c r="B336" s="211" t="s">
        <v>104</v>
      </c>
      <c r="C336" s="212">
        <f>SUMIF('ตัดระหว่างกัน 2565'!D:D,$B336,'ตัดระหว่างกัน 2565'!K:K)-SUMIF('ตัดระหว่างกัน 2565'!D:D,'หมายเหตุ (2)'!$B336,'ตัดระหว่างกัน 2565'!L:L)</f>
        <v>0</v>
      </c>
      <c r="D336" s="213">
        <f>SUMIF('ตัดระหว่างกัน 2564'!D:D,'หมายเหตุ (2)'!$B336,'ตัดระหว่างกัน 2564'!K:K)-SUMIF('ตัดระหว่างกัน 2564'!D:D,$B336,'ตัดระหว่างกัน 2564'!L:L)</f>
        <v>0</v>
      </c>
      <c r="E336" s="214" t="s">
        <v>103</v>
      </c>
      <c r="F336" s="215">
        <f>SUM(C336)</f>
        <v>0</v>
      </c>
      <c r="G336" s="166"/>
      <c r="H336" s="215">
        <f>SUM(D336)</f>
        <v>0</v>
      </c>
      <c r="I336" s="173"/>
      <c r="U336" s="155" t="str">
        <f t="shared" si="33"/>
        <v xml:space="preserve">  </v>
      </c>
    </row>
    <row r="337" spans="1:21" hidden="1">
      <c r="A337" s="224" t="s">
        <v>106</v>
      </c>
      <c r="B337" s="211" t="s">
        <v>105</v>
      </c>
      <c r="C337" s="212">
        <f>SUMIF('ตัดระหว่างกัน 2565'!D:D,$B337,'ตัดระหว่างกัน 2565'!K:K)-SUMIF('ตัดระหว่างกัน 2565'!D:D,'หมายเหตุ (2)'!$B337,'ตัดระหว่างกัน 2565'!L:L)</f>
        <v>0</v>
      </c>
      <c r="D337" s="213">
        <f>SUMIF('ตัดระหว่างกัน 2564'!D:D,'หมายเหตุ (2)'!$B337,'ตัดระหว่างกัน 2564'!K:K)-SUMIF('ตัดระหว่างกัน 2564'!D:D,$B337,'ตัดระหว่างกัน 2564'!L:L)</f>
        <v>0</v>
      </c>
      <c r="E337" s="214" t="s">
        <v>1846</v>
      </c>
      <c r="F337" s="196">
        <f>SUM(C337)</f>
        <v>0</v>
      </c>
      <c r="G337" s="166"/>
      <c r="H337" s="196">
        <f>SUM(D337)</f>
        <v>0</v>
      </c>
      <c r="I337" s="173"/>
      <c r="U337" s="155" t="str">
        <f t="shared" si="33"/>
        <v xml:space="preserve">  </v>
      </c>
    </row>
    <row r="338" spans="1:21" hidden="1">
      <c r="A338" s="224"/>
      <c r="B338" s="211"/>
      <c r="C338" s="212"/>
      <c r="D338" s="213"/>
      <c r="E338" s="209" t="s">
        <v>107</v>
      </c>
      <c r="F338" s="246">
        <f>SUM(F336:F337)</f>
        <v>0</v>
      </c>
      <c r="G338" s="166"/>
      <c r="H338" s="246">
        <f>SUM(H336:H337)</f>
        <v>0</v>
      </c>
      <c r="I338" s="465"/>
      <c r="U338" s="155" t="str">
        <f t="shared" si="33"/>
        <v xml:space="preserve">  </v>
      </c>
    </row>
    <row r="339" spans="1:21" hidden="1">
      <c r="A339" s="224" t="s">
        <v>108</v>
      </c>
      <c r="B339" s="211" t="s">
        <v>109</v>
      </c>
      <c r="C339" s="212">
        <f>SUMIF('ตัดระหว่างกัน 2565'!D:D,$B339,'ตัดระหว่างกัน 2565'!K:K)-SUMIF('ตัดระหว่างกัน 2565'!D:D,'หมายเหตุ (2)'!$B339,'ตัดระหว่างกัน 2565'!L:L)</f>
        <v>0</v>
      </c>
      <c r="D339" s="213">
        <f>SUMIF('ตัดระหว่างกัน 2564'!D:D,'หมายเหตุ (2)'!$B339,'ตัดระหว่างกัน 2564'!K:K)-SUMIF('ตัดระหว่างกัน 2564'!D:D,$B339,'ตัดระหว่างกัน 2564'!L:L)</f>
        <v>0</v>
      </c>
      <c r="E339" s="214" t="s">
        <v>108</v>
      </c>
      <c r="F339" s="215">
        <f>SUM(C339)</f>
        <v>0</v>
      </c>
      <c r="G339" s="166"/>
      <c r="H339" s="215">
        <f>SUM(D339)</f>
        <v>0</v>
      </c>
      <c r="I339" s="173"/>
      <c r="U339" s="155" t="str">
        <f t="shared" si="33"/>
        <v xml:space="preserve">  </v>
      </c>
    </row>
    <row r="340" spans="1:21" hidden="1">
      <c r="A340" s="224" t="s">
        <v>111</v>
      </c>
      <c r="B340" s="211" t="s">
        <v>110</v>
      </c>
      <c r="C340" s="212">
        <f>SUMIF('ตัดระหว่างกัน 2565'!D:D,$B340,'ตัดระหว่างกัน 2565'!K:K)-SUMIF('ตัดระหว่างกัน 2565'!D:D,'หมายเหตุ (2)'!$B340,'ตัดระหว่างกัน 2565'!L:L)</f>
        <v>0</v>
      </c>
      <c r="D340" s="213">
        <f>SUMIF('ตัดระหว่างกัน 2564'!D:D,'หมายเหตุ (2)'!$B340,'ตัดระหว่างกัน 2564'!K:K)-SUMIF('ตัดระหว่างกัน 2564'!D:D,$B340,'ตัดระหว่างกัน 2564'!L:L)</f>
        <v>0</v>
      </c>
      <c r="E340" s="214" t="s">
        <v>1847</v>
      </c>
      <c r="F340" s="196">
        <f>SUM(C340)</f>
        <v>0</v>
      </c>
      <c r="G340" s="166"/>
      <c r="H340" s="196">
        <f>SUM(D340)</f>
        <v>0</v>
      </c>
      <c r="I340" s="173"/>
      <c r="U340" s="155" t="str">
        <f t="shared" si="33"/>
        <v xml:space="preserve">  </v>
      </c>
    </row>
    <row r="341" spans="1:21" hidden="1">
      <c r="A341" s="224"/>
      <c r="B341" s="211"/>
      <c r="C341" s="212"/>
      <c r="D341" s="213"/>
      <c r="E341" s="209" t="s">
        <v>112</v>
      </c>
      <c r="F341" s="246">
        <f>SUM(F339:F340)</f>
        <v>0</v>
      </c>
      <c r="G341" s="166"/>
      <c r="H341" s="246">
        <f>SUM(H339:H340)</f>
        <v>0</v>
      </c>
      <c r="I341" s="465"/>
      <c r="U341" s="155" t="str">
        <f t="shared" si="33"/>
        <v xml:space="preserve">  </v>
      </c>
    </row>
    <row r="342" spans="1:21">
      <c r="A342" s="210" t="s">
        <v>113</v>
      </c>
      <c r="B342" s="225" t="s">
        <v>114</v>
      </c>
      <c r="C342" s="212">
        <f>SUMIF('ตัดระหว่างกัน 2565'!D:D,$B342,'ตัดระหว่างกัน 2565'!K:K)-SUMIF('ตัดระหว่างกัน 2565'!D:D,'หมายเหตุ (2)'!$B342,'ตัดระหว่างกัน 2565'!L:L)</f>
        <v>21384103.640000001</v>
      </c>
      <c r="D342" s="213">
        <f>SUMIF('ตัดระหว่างกัน 2564'!D:D,'หมายเหตุ (2)'!$B342,'ตัดระหว่างกัน 2564'!K:K)-SUMIF('ตัดระหว่างกัน 2564'!D:D,$B342,'ตัดระหว่างกัน 2564'!L:L)</f>
        <v>19912007</v>
      </c>
      <c r="E342" s="214" t="s">
        <v>113</v>
      </c>
      <c r="F342" s="215">
        <f>SUM(C342:C343)</f>
        <v>21384103.640000001</v>
      </c>
      <c r="G342" s="166"/>
      <c r="H342" s="215">
        <f>SUM(D342:D343)</f>
        <v>19912007</v>
      </c>
      <c r="I342" s="173"/>
      <c r="U342" s="155" t="str">
        <f t="shared" si="33"/>
        <v>แสดง</v>
      </c>
    </row>
    <row r="343" spans="1:21" hidden="1">
      <c r="A343" s="224" t="s">
        <v>118</v>
      </c>
      <c r="B343" s="225" t="s">
        <v>119</v>
      </c>
      <c r="C343" s="212">
        <f>SUMIF('ตัดระหว่างกัน 2565'!D:D,$B343,'ตัดระหว่างกัน 2565'!K:K)-SUMIF('ตัดระหว่างกัน 2565'!D:D,'หมายเหตุ (2)'!$B343,'ตัดระหว่างกัน 2565'!L:L)</f>
        <v>0</v>
      </c>
      <c r="D343" s="213">
        <f>SUMIF('ตัดระหว่างกัน 2564'!D:D,'หมายเหตุ (2)'!$B343,'ตัดระหว่างกัน 2564'!K:K)-SUMIF('ตัดระหว่างกัน 2564'!D:D,$B343,'ตัดระหว่างกัน 2564'!L:L)</f>
        <v>0</v>
      </c>
      <c r="E343" s="214"/>
      <c r="F343" s="173"/>
      <c r="G343" s="166"/>
      <c r="H343" s="173"/>
      <c r="I343" s="173"/>
      <c r="U343" s="155" t="str">
        <f t="shared" si="33"/>
        <v xml:space="preserve">  </v>
      </c>
    </row>
    <row r="344" spans="1:21">
      <c r="A344" s="210" t="s">
        <v>116</v>
      </c>
      <c r="B344" s="225" t="s">
        <v>115</v>
      </c>
      <c r="C344" s="212">
        <f>SUMIF('ตัดระหว่างกัน 2565'!D:D,$B344,'ตัดระหว่างกัน 2565'!K:K)-SUMIF('ตัดระหว่างกัน 2565'!D:D,'หมายเหตุ (2)'!$B344,'ตัดระหว่างกัน 2565'!L:L)</f>
        <v>-14669480.359999999</v>
      </c>
      <c r="D344" s="213">
        <f>SUMIF('ตัดระหว่างกัน 2564'!D:D,'หมายเหตุ (2)'!$B344,'ตัดระหว่างกัน 2564'!K:K)-SUMIF('ตัดระหว่างกัน 2564'!D:D,$B344,'ตัดระหว่างกัน 2564'!L:L)</f>
        <v>-13078441.17</v>
      </c>
      <c r="E344" s="214" t="s">
        <v>1848</v>
      </c>
      <c r="F344" s="196">
        <f>SUM(C344:C345)</f>
        <v>-14669480.359999999</v>
      </c>
      <c r="G344" s="166"/>
      <c r="H344" s="196">
        <f>SUM(D344:D345)</f>
        <v>-13078441.17</v>
      </c>
      <c r="I344" s="173"/>
      <c r="U344" s="155" t="str">
        <f t="shared" si="33"/>
        <v>แสดง</v>
      </c>
    </row>
    <row r="345" spans="1:21" hidden="1">
      <c r="A345" s="224" t="s">
        <v>121</v>
      </c>
      <c r="B345" s="225" t="s">
        <v>120</v>
      </c>
      <c r="C345" s="212">
        <f>SUMIF('ตัดระหว่างกัน 2565'!D:D,$B345,'ตัดระหว่างกัน 2565'!K:K)-SUMIF('ตัดระหว่างกัน 2565'!D:D,'หมายเหตุ (2)'!$B345,'ตัดระหว่างกัน 2565'!L:L)</f>
        <v>0</v>
      </c>
      <c r="D345" s="213">
        <f>SUMIF('ตัดระหว่างกัน 2564'!D:D,'หมายเหตุ (2)'!$B345,'ตัดระหว่างกัน 2564'!K:K)-SUMIF('ตัดระหว่างกัน 2564'!D:D,$B345,'ตัดระหว่างกัน 2564'!L:L)</f>
        <v>0</v>
      </c>
      <c r="E345" s="214"/>
      <c r="F345" s="238"/>
      <c r="G345" s="166"/>
      <c r="H345" s="238"/>
      <c r="I345" s="173"/>
      <c r="U345" s="155" t="str">
        <f t="shared" si="33"/>
        <v xml:space="preserve">  </v>
      </c>
    </row>
    <row r="346" spans="1:21">
      <c r="E346" s="209" t="s">
        <v>117</v>
      </c>
      <c r="F346" s="243">
        <f>SUM(F342:F344)</f>
        <v>6714623.2800000012</v>
      </c>
      <c r="G346" s="166"/>
      <c r="H346" s="243">
        <f>SUM(H342:H344)</f>
        <v>6833565.8300000001</v>
      </c>
      <c r="I346" s="465"/>
      <c r="J346" s="217"/>
      <c r="K346" s="217"/>
      <c r="L346" s="214"/>
      <c r="M346" s="214"/>
      <c r="N346" s="214"/>
      <c r="O346" s="214"/>
      <c r="P346" s="214"/>
      <c r="Q346" s="214"/>
      <c r="R346" s="214"/>
      <c r="S346" s="214"/>
      <c r="T346" s="214"/>
      <c r="U346" s="155" t="str">
        <f t="shared" si="33"/>
        <v>แสดง</v>
      </c>
    </row>
    <row r="347" spans="1:21" ht="20.25" thickBot="1">
      <c r="E347" s="209" t="s">
        <v>122</v>
      </c>
      <c r="F347" s="254">
        <f>F332+F335+F338+F341+F346</f>
        <v>63897262.280000001</v>
      </c>
      <c r="G347" s="166"/>
      <c r="H347" s="254">
        <f>H332+H335+H338+H341+H346</f>
        <v>55051245.989999995</v>
      </c>
      <c r="I347" s="465"/>
      <c r="J347" s="226"/>
      <c r="K347" s="226"/>
      <c r="L347" s="253"/>
      <c r="M347" s="253"/>
      <c r="N347" s="253"/>
      <c r="O347" s="253"/>
      <c r="P347" s="253"/>
      <c r="Q347" s="253"/>
      <c r="R347" s="253"/>
      <c r="S347" s="253"/>
      <c r="T347" s="253"/>
      <c r="U347" s="155" t="str">
        <f t="shared" si="33"/>
        <v>แสดง</v>
      </c>
    </row>
    <row r="348" spans="1:21" ht="20.25" hidden="1" thickTop="1">
      <c r="E348" s="253"/>
      <c r="F348" s="173"/>
      <c r="G348" s="166"/>
      <c r="H348" s="173"/>
      <c r="I348" s="173"/>
      <c r="J348" s="173"/>
      <c r="K348" s="173"/>
      <c r="L348" s="173"/>
      <c r="M348" s="173"/>
      <c r="N348" s="173"/>
      <c r="O348" s="173"/>
      <c r="P348" s="173"/>
      <c r="Q348" s="173"/>
      <c r="R348" s="173"/>
      <c r="S348" s="173"/>
      <c r="T348" s="173"/>
      <c r="U348" s="155" t="str">
        <f t="shared" ref="U348:U349" si="34">IF($F$347&lt;&gt;0,"แสดง",IF($H$347&lt;&gt;0,"แสดง","  "))</f>
        <v>แสดง</v>
      </c>
    </row>
    <row r="349" spans="1:21" hidden="1">
      <c r="G349" s="166"/>
      <c r="U349" s="155" t="str">
        <f t="shared" si="34"/>
        <v>แสดง</v>
      </c>
    </row>
    <row r="350" spans="1:21" hidden="1">
      <c r="A350" s="203"/>
      <c r="B350" s="204"/>
      <c r="C350" s="205"/>
      <c r="D350" s="204"/>
      <c r="E350" s="461" t="s">
        <v>1873</v>
      </c>
      <c r="F350" s="179"/>
      <c r="G350" s="166"/>
      <c r="H350" s="179"/>
      <c r="I350" s="208"/>
      <c r="U350" s="155" t="str">
        <f>IF($F$368&lt;&gt;0,"แสดง",IF($H$368&lt;&gt;0,"แสดง","  "))</f>
        <v xml:space="preserve">  </v>
      </c>
    </row>
    <row r="351" spans="1:21" hidden="1">
      <c r="A351" s="223"/>
      <c r="B351" s="204"/>
      <c r="C351" s="205"/>
      <c r="D351" s="204"/>
      <c r="E351" s="209"/>
      <c r="G351" s="166"/>
      <c r="H351" s="462" t="s">
        <v>973</v>
      </c>
      <c r="I351" s="208"/>
      <c r="U351" s="155" t="str">
        <f t="shared" ref="U351:U352" si="35">IF($F$368&lt;&gt;0,"แสดง",IF($H$368&lt;&gt;0,"แสดง","  "))</f>
        <v xml:space="preserve">  </v>
      </c>
    </row>
    <row r="352" spans="1:21" hidden="1">
      <c r="A352" s="223"/>
      <c r="B352" s="204"/>
      <c r="C352" s="205"/>
      <c r="D352" s="204"/>
      <c r="E352" s="209"/>
      <c r="F352" s="462">
        <v>2565</v>
      </c>
      <c r="G352" s="166"/>
      <c r="H352" s="462">
        <v>2564</v>
      </c>
      <c r="I352" s="462"/>
      <c r="U352" s="155" t="str">
        <f t="shared" si="35"/>
        <v xml:space="preserve">  </v>
      </c>
    </row>
    <row r="353" spans="1:21" hidden="1">
      <c r="A353" s="227" t="s">
        <v>124</v>
      </c>
      <c r="B353" s="219" t="s">
        <v>1420</v>
      </c>
      <c r="C353" s="212">
        <f>SUMIF('ตัดระหว่างกัน 2565'!D:D,$B353,'ตัดระหว่างกัน 2565'!K:K)-SUMIF('ตัดระหว่างกัน 2565'!D:D,'หมายเหตุ (2)'!$B353,'ตัดระหว่างกัน 2565'!L:L)</f>
        <v>0</v>
      </c>
      <c r="D353" s="213">
        <f>SUMIF('ตัดระหว่างกัน 2564'!D:D,'หมายเหตุ (2)'!$B353,'ตัดระหว่างกัน 2564'!K:K)-SUMIF('ตัดระหว่างกัน 2564'!D:D,$B353,'ตัดระหว่างกัน 2564'!L:L)</f>
        <v>0</v>
      </c>
      <c r="E353" s="158" t="s">
        <v>124</v>
      </c>
      <c r="F353" s="166">
        <f>SUM(C353:C354)</f>
        <v>0</v>
      </c>
      <c r="G353" s="166"/>
      <c r="H353" s="166">
        <f>SUM(D353:D354)</f>
        <v>0</v>
      </c>
      <c r="I353" s="159"/>
      <c r="U353" s="155" t="str">
        <f t="shared" si="33"/>
        <v xml:space="preserve">  </v>
      </c>
    </row>
    <row r="354" spans="1:21" hidden="1">
      <c r="A354" s="227" t="s">
        <v>1422</v>
      </c>
      <c r="B354" s="219" t="s">
        <v>1421</v>
      </c>
      <c r="C354" s="212">
        <f>SUMIF('ตัดระหว่างกัน 2565'!D:D,$B354,'ตัดระหว่างกัน 2565'!K:K)-SUMIF('ตัดระหว่างกัน 2565'!D:D,'หมายเหตุ (2)'!$B354,'ตัดระหว่างกัน 2565'!L:L)</f>
        <v>0</v>
      </c>
      <c r="D354" s="213">
        <f>SUMIF('ตัดระหว่างกัน 2564'!D:D,'หมายเหตุ (2)'!$B354,'ตัดระหว่างกัน 2564'!K:K)-SUMIF('ตัดระหว่างกัน 2564'!D:D,$B354,'ตัดระหว่างกัน 2564'!L:L)</f>
        <v>0</v>
      </c>
      <c r="E354" s="158"/>
      <c r="F354" s="159"/>
      <c r="G354" s="166"/>
      <c r="H354" s="159"/>
      <c r="I354" s="159"/>
      <c r="U354" s="155" t="str">
        <f t="shared" si="33"/>
        <v xml:space="preserve">  </v>
      </c>
    </row>
    <row r="355" spans="1:21" hidden="1">
      <c r="A355" s="227" t="s">
        <v>1424</v>
      </c>
      <c r="B355" s="219" t="s">
        <v>1423</v>
      </c>
      <c r="C355" s="212">
        <f>SUMIF('ตัดระหว่างกัน 2565'!D:D,$B355,'ตัดระหว่างกัน 2565'!K:K)-SUMIF('ตัดระหว่างกัน 2565'!D:D,'หมายเหตุ (2)'!$B355,'ตัดระหว่างกัน 2565'!L:L)</f>
        <v>0</v>
      </c>
      <c r="D355" s="213">
        <f>SUMIF('ตัดระหว่างกัน 2564'!D:D,'หมายเหตุ (2)'!$B355,'ตัดระหว่างกัน 2564'!K:K)-SUMIF('ตัดระหว่างกัน 2564'!D:D,$B355,'ตัดระหว่างกัน 2564'!L:L)</f>
        <v>0</v>
      </c>
      <c r="E355" s="185" t="s">
        <v>1849</v>
      </c>
      <c r="F355" s="196">
        <f>SUM(C355)</f>
        <v>0</v>
      </c>
      <c r="G355" s="166"/>
      <c r="H355" s="196">
        <f>SUM(D355)</f>
        <v>0</v>
      </c>
      <c r="I355" s="159"/>
      <c r="U355" s="155" t="str">
        <f t="shared" si="33"/>
        <v xml:space="preserve">  </v>
      </c>
    </row>
    <row r="356" spans="1:21" hidden="1">
      <c r="A356" s="224"/>
      <c r="B356" s="211"/>
      <c r="C356" s="212"/>
      <c r="D356" s="213"/>
      <c r="E356" s="209" t="s">
        <v>966</v>
      </c>
      <c r="F356" s="246">
        <f>SUM(F353:F355)</f>
        <v>0</v>
      </c>
      <c r="G356" s="166"/>
      <c r="H356" s="246">
        <f>SUM(H353:H355)</f>
        <v>0</v>
      </c>
      <c r="I356" s="465"/>
      <c r="U356" s="155" t="str">
        <f t="shared" si="33"/>
        <v xml:space="preserve">  </v>
      </c>
    </row>
    <row r="357" spans="1:21" hidden="1">
      <c r="A357" s="227" t="s">
        <v>1426</v>
      </c>
      <c r="B357" s="219" t="s">
        <v>1425</v>
      </c>
      <c r="C357" s="212">
        <f>SUMIF('ตัดระหว่างกัน 2565'!D:D,$B357,'ตัดระหว่างกัน 2565'!K:K)-SUMIF('ตัดระหว่างกัน 2565'!D:D,'หมายเหตุ (2)'!$B357,'ตัดระหว่างกัน 2565'!L:L)</f>
        <v>0</v>
      </c>
      <c r="D357" s="213">
        <f>SUMIF('ตัดระหว่างกัน 2564'!D:D,'หมายเหตุ (2)'!$B357,'ตัดระหว่างกัน 2564'!K:K)-SUMIF('ตัดระหว่างกัน 2564'!D:D,$B357,'ตัดระหว่างกัน 2564'!L:L)</f>
        <v>0</v>
      </c>
      <c r="E357" s="158" t="s">
        <v>123</v>
      </c>
      <c r="F357" s="166">
        <f>SUM(C357:C359)</f>
        <v>0</v>
      </c>
      <c r="G357" s="166"/>
      <c r="H357" s="166">
        <f>SUM(D357:D359)</f>
        <v>0</v>
      </c>
      <c r="I357" s="159"/>
      <c r="U357" s="155" t="str">
        <f t="shared" si="33"/>
        <v xml:space="preserve">  </v>
      </c>
    </row>
    <row r="358" spans="1:21" hidden="1">
      <c r="A358" s="227" t="s">
        <v>1428</v>
      </c>
      <c r="B358" s="219" t="s">
        <v>1427</v>
      </c>
      <c r="C358" s="212">
        <f>SUMIF('ตัดระหว่างกัน 2565'!D:D,$B358,'ตัดระหว่างกัน 2565'!K:K)-SUMIF('ตัดระหว่างกัน 2565'!D:D,'หมายเหตุ (2)'!$B358,'ตัดระหว่างกัน 2565'!L:L)</f>
        <v>0</v>
      </c>
      <c r="D358" s="213">
        <f>SUMIF('ตัดระหว่างกัน 2564'!D:D,'หมายเหตุ (2)'!$B358,'ตัดระหว่างกัน 2564'!K:K)-SUMIF('ตัดระหว่างกัน 2564'!D:D,$B358,'ตัดระหว่างกัน 2564'!L:L)</f>
        <v>0</v>
      </c>
      <c r="E358" s="158"/>
      <c r="F358" s="159"/>
      <c r="G358" s="166"/>
      <c r="H358" s="159"/>
      <c r="I358" s="159"/>
      <c r="U358" s="155" t="str">
        <f t="shared" si="33"/>
        <v xml:space="preserve">  </v>
      </c>
    </row>
    <row r="359" spans="1:21" hidden="1">
      <c r="A359" s="227" t="s">
        <v>1430</v>
      </c>
      <c r="B359" s="219" t="s">
        <v>1429</v>
      </c>
      <c r="C359" s="212">
        <f>SUMIF('ตัดระหว่างกัน 2565'!D:D,$B359,'ตัดระหว่างกัน 2565'!K:K)-SUMIF('ตัดระหว่างกัน 2565'!D:D,'หมายเหตุ (2)'!$B359,'ตัดระหว่างกัน 2565'!L:L)</f>
        <v>0</v>
      </c>
      <c r="D359" s="213">
        <f>SUMIF('ตัดระหว่างกัน 2564'!D:D,'หมายเหตุ (2)'!$B359,'ตัดระหว่างกัน 2564'!K:K)-SUMIF('ตัดระหว่างกัน 2564'!D:D,$B359,'ตัดระหว่างกัน 2564'!L:L)</f>
        <v>0</v>
      </c>
      <c r="E359" s="158"/>
      <c r="F359" s="159"/>
      <c r="G359" s="166"/>
      <c r="H359" s="159"/>
      <c r="I359" s="159"/>
      <c r="U359" s="155" t="str">
        <f t="shared" si="33"/>
        <v xml:space="preserve">  </v>
      </c>
    </row>
    <row r="360" spans="1:21" hidden="1">
      <c r="A360" s="227" t="s">
        <v>1432</v>
      </c>
      <c r="B360" s="219" t="s">
        <v>1431</v>
      </c>
      <c r="C360" s="212">
        <f>SUMIF('ตัดระหว่างกัน 2565'!D:D,$B360,'ตัดระหว่างกัน 2565'!K:K)-SUMIF('ตัดระหว่างกัน 2565'!D:D,'หมายเหตุ (2)'!$B360,'ตัดระหว่างกัน 2565'!L:L)</f>
        <v>0</v>
      </c>
      <c r="D360" s="213">
        <f>SUMIF('ตัดระหว่างกัน 2564'!D:D,'หมายเหตุ (2)'!$B360,'ตัดระหว่างกัน 2564'!K:K)-SUMIF('ตัดระหว่างกัน 2564'!D:D,$B360,'ตัดระหว่างกัน 2564'!L:L)</f>
        <v>0</v>
      </c>
      <c r="E360" s="185" t="s">
        <v>1850</v>
      </c>
      <c r="F360" s="196">
        <f>SUM(C360:C361)</f>
        <v>0</v>
      </c>
      <c r="G360" s="166"/>
      <c r="H360" s="196">
        <f>SUM(D360:D361)</f>
        <v>0</v>
      </c>
      <c r="I360" s="159"/>
      <c r="U360" s="155" t="str">
        <f t="shared" si="33"/>
        <v xml:space="preserve">  </v>
      </c>
    </row>
    <row r="361" spans="1:21" hidden="1">
      <c r="A361" s="227" t="s">
        <v>1434</v>
      </c>
      <c r="B361" s="219" t="s">
        <v>1433</v>
      </c>
      <c r="C361" s="212">
        <f>SUMIF('ตัดระหว่างกัน 2565'!D:D,$B361,'ตัดระหว่างกัน 2565'!K:K)-SUMIF('ตัดระหว่างกัน 2565'!D:D,'หมายเหตุ (2)'!$B361,'ตัดระหว่างกัน 2565'!L:L)</f>
        <v>0</v>
      </c>
      <c r="D361" s="213">
        <f>SUMIF('ตัดระหว่างกัน 2564'!D:D,'หมายเหตุ (2)'!$B361,'ตัดระหว่างกัน 2564'!K:K)-SUMIF('ตัดระหว่างกัน 2564'!D:D,$B361,'ตัดระหว่างกัน 2564'!L:L)</f>
        <v>0</v>
      </c>
      <c r="E361" s="185"/>
      <c r="F361" s="259"/>
      <c r="G361" s="166"/>
      <c r="H361" s="259"/>
      <c r="U361" s="155" t="str">
        <f t="shared" si="33"/>
        <v xml:space="preserve">  </v>
      </c>
    </row>
    <row r="362" spans="1:21" hidden="1">
      <c r="A362" s="224"/>
      <c r="B362" s="211"/>
      <c r="C362" s="212"/>
      <c r="D362" s="213"/>
      <c r="E362" s="209" t="s">
        <v>125</v>
      </c>
      <c r="F362" s="243">
        <f>SUM(F357:F360)</f>
        <v>0</v>
      </c>
      <c r="G362" s="166"/>
      <c r="H362" s="243">
        <f>SUM(H357:H360)</f>
        <v>0</v>
      </c>
      <c r="I362" s="465"/>
      <c r="U362" s="155" t="str">
        <f t="shared" si="33"/>
        <v xml:space="preserve">  </v>
      </c>
    </row>
    <row r="363" spans="1:21" hidden="1">
      <c r="A363" s="227" t="s">
        <v>1436</v>
      </c>
      <c r="B363" s="219" t="s">
        <v>1435</v>
      </c>
      <c r="C363" s="212">
        <f>SUMIF('ตัดระหว่างกัน 2565'!D:D,$B363,'ตัดระหว่างกัน 2565'!K:K)-SUMIF('ตัดระหว่างกัน 2565'!D:D,'หมายเหตุ (2)'!$B363,'ตัดระหว่างกัน 2565'!L:L)</f>
        <v>0</v>
      </c>
      <c r="D363" s="213">
        <f>SUMIF('ตัดระหว่างกัน 2564'!D:D,'หมายเหตุ (2)'!$B363,'ตัดระหว่างกัน 2564'!K:K)-SUMIF('ตัดระหว่างกัน 2564'!D:D,$B363,'ตัดระหว่างกัน 2564'!L:L)</f>
        <v>0</v>
      </c>
      <c r="E363" s="158" t="s">
        <v>126</v>
      </c>
      <c r="F363" s="166">
        <f>SUM(C363:C364)</f>
        <v>0</v>
      </c>
      <c r="G363" s="166"/>
      <c r="H363" s="166">
        <f>SUM(D363:D364)</f>
        <v>0</v>
      </c>
      <c r="I363" s="159"/>
      <c r="U363" s="155" t="str">
        <f t="shared" si="33"/>
        <v xml:space="preserve">  </v>
      </c>
    </row>
    <row r="364" spans="1:21" hidden="1">
      <c r="A364" s="227" t="s">
        <v>1438</v>
      </c>
      <c r="B364" s="219" t="s">
        <v>1437</v>
      </c>
      <c r="C364" s="212">
        <f>SUMIF('ตัดระหว่างกัน 2565'!D:D,$B364,'ตัดระหว่างกัน 2565'!K:K)-SUMIF('ตัดระหว่างกัน 2565'!D:D,'หมายเหตุ (2)'!$B364,'ตัดระหว่างกัน 2565'!L:L)</f>
        <v>0</v>
      </c>
      <c r="D364" s="213">
        <f>SUMIF('ตัดระหว่างกัน 2564'!D:D,'หมายเหตุ (2)'!$B364,'ตัดระหว่างกัน 2564'!K:K)-SUMIF('ตัดระหว่างกัน 2564'!D:D,$B364,'ตัดระหว่างกัน 2564'!L:L)</f>
        <v>0</v>
      </c>
      <c r="E364" s="158"/>
      <c r="F364" s="159"/>
      <c r="G364" s="166"/>
      <c r="H364" s="159"/>
      <c r="I364" s="159"/>
      <c r="U364" s="155" t="str">
        <f t="shared" si="33"/>
        <v xml:space="preserve">  </v>
      </c>
    </row>
    <row r="365" spans="1:21" hidden="1">
      <c r="A365" s="227" t="s">
        <v>1440</v>
      </c>
      <c r="B365" s="219" t="s">
        <v>1439</v>
      </c>
      <c r="C365" s="212">
        <f>SUMIF('ตัดระหว่างกัน 2565'!D:D,$B365,'ตัดระหว่างกัน 2565'!K:K)-SUMIF('ตัดระหว่างกัน 2565'!D:D,'หมายเหตุ (2)'!$B365,'ตัดระหว่างกัน 2565'!L:L)</f>
        <v>0</v>
      </c>
      <c r="D365" s="213">
        <f>SUMIF('ตัดระหว่างกัน 2564'!D:D,'หมายเหตุ (2)'!$B365,'ตัดระหว่างกัน 2564'!K:K)-SUMIF('ตัดระหว่างกัน 2564'!D:D,$B365,'ตัดระหว่างกัน 2564'!L:L)</f>
        <v>0</v>
      </c>
      <c r="E365" s="158" t="s">
        <v>1851</v>
      </c>
      <c r="F365" s="196">
        <f>SUM(C365:C366)</f>
        <v>0</v>
      </c>
      <c r="G365" s="166"/>
      <c r="H365" s="196">
        <f>SUM(D365:D366)</f>
        <v>0</v>
      </c>
      <c r="I365" s="159"/>
      <c r="U365" s="155" t="str">
        <f t="shared" si="33"/>
        <v xml:space="preserve">  </v>
      </c>
    </row>
    <row r="366" spans="1:21" hidden="1">
      <c r="A366" s="227" t="s">
        <v>1442</v>
      </c>
      <c r="B366" s="219" t="s">
        <v>1441</v>
      </c>
      <c r="C366" s="212">
        <f>SUMIF('ตัดระหว่างกัน 2565'!D:D,$B366,'ตัดระหว่างกัน 2565'!K:K)-SUMIF('ตัดระหว่างกัน 2565'!D:D,'หมายเหตุ (2)'!$B366,'ตัดระหว่างกัน 2565'!L:L)</f>
        <v>0</v>
      </c>
      <c r="D366" s="213">
        <f>SUMIF('ตัดระหว่างกัน 2564'!D:D,'หมายเหตุ (2)'!$B366,'ตัดระหว่างกัน 2564'!K:K)-SUMIF('ตัดระหว่างกัน 2564'!D:D,$B366,'ตัดระหว่างกัน 2564'!L:L)</f>
        <v>0</v>
      </c>
      <c r="E366" s="158"/>
      <c r="F366" s="260"/>
      <c r="G366" s="166"/>
      <c r="H366" s="260"/>
      <c r="I366" s="159"/>
      <c r="U366" s="155" t="str">
        <f t="shared" si="33"/>
        <v xml:space="preserve">  </v>
      </c>
    </row>
    <row r="367" spans="1:21" hidden="1">
      <c r="A367" s="224"/>
      <c r="B367" s="211"/>
      <c r="C367" s="229"/>
      <c r="D367" s="211"/>
      <c r="E367" s="209" t="s">
        <v>1003</v>
      </c>
      <c r="F367" s="243">
        <f>SUM(F363:F365)</f>
        <v>0</v>
      </c>
      <c r="G367" s="166"/>
      <c r="H367" s="243">
        <f>SUM(H363:H365)</f>
        <v>0</v>
      </c>
      <c r="I367" s="465"/>
      <c r="U367" s="155" t="str">
        <f t="shared" si="33"/>
        <v xml:space="preserve">  </v>
      </c>
    </row>
    <row r="368" spans="1:21" ht="20.25" hidden="1" thickBot="1">
      <c r="E368" s="209" t="s">
        <v>127</v>
      </c>
      <c r="F368" s="231">
        <f>F356+F362+F367</f>
        <v>0</v>
      </c>
      <c r="G368" s="166"/>
      <c r="H368" s="231">
        <f>H356+H362+H367</f>
        <v>0</v>
      </c>
      <c r="I368" s="465"/>
      <c r="J368" s="217"/>
      <c r="K368" s="217"/>
      <c r="L368" s="214"/>
      <c r="M368" s="214"/>
      <c r="N368" s="214"/>
      <c r="O368" s="214"/>
      <c r="P368" s="214"/>
      <c r="Q368" s="214"/>
      <c r="R368" s="214"/>
      <c r="S368" s="214"/>
      <c r="T368" s="214"/>
      <c r="U368" s="155" t="str">
        <f t="shared" si="33"/>
        <v xml:space="preserve">  </v>
      </c>
    </row>
    <row r="369" spans="1:21" hidden="1">
      <c r="E369" s="214"/>
      <c r="F369" s="173"/>
      <c r="G369" s="166"/>
      <c r="H369" s="173"/>
      <c r="I369" s="173"/>
      <c r="J369" s="226"/>
      <c r="K369" s="226"/>
      <c r="L369" s="253"/>
      <c r="M369" s="253"/>
      <c r="N369" s="253"/>
      <c r="O369" s="253"/>
      <c r="P369" s="253"/>
      <c r="Q369" s="253"/>
      <c r="R369" s="253"/>
      <c r="S369" s="253"/>
      <c r="T369" s="253"/>
      <c r="U369" s="155" t="str">
        <f t="shared" ref="U369:U370" si="36">IF($F$368&lt;&gt;0,"แสดง",IF($H$368&lt;&gt;0,"แสดง","  "))</f>
        <v xml:space="preserve">  </v>
      </c>
    </row>
    <row r="370" spans="1:21" hidden="1">
      <c r="E370" s="214"/>
      <c r="F370" s="173"/>
      <c r="G370" s="166"/>
      <c r="H370" s="173"/>
      <c r="I370" s="173"/>
      <c r="J370" s="226"/>
      <c r="K370" s="226"/>
      <c r="L370" s="253"/>
      <c r="M370" s="253"/>
      <c r="N370" s="253"/>
      <c r="O370" s="253"/>
      <c r="P370" s="253"/>
      <c r="Q370" s="253"/>
      <c r="R370" s="253"/>
      <c r="S370" s="253"/>
      <c r="T370" s="253"/>
      <c r="U370" s="155" t="str">
        <f t="shared" si="36"/>
        <v xml:space="preserve">  </v>
      </c>
    </row>
    <row r="371" spans="1:21" hidden="1">
      <c r="A371" s="203"/>
      <c r="B371" s="204"/>
      <c r="C371" s="205"/>
      <c r="D371" s="204"/>
      <c r="E371" s="461" t="s">
        <v>1874</v>
      </c>
      <c r="F371" s="179"/>
      <c r="G371" s="166"/>
      <c r="H371" s="179"/>
      <c r="I371" s="208"/>
      <c r="U371" s="155" t="str">
        <f>IF($F$377&lt;&gt;0,"แสดง",IF($H$377&lt;&gt;0,"แสดง","  "))</f>
        <v xml:space="preserve">  </v>
      </c>
    </row>
    <row r="372" spans="1:21" hidden="1">
      <c r="A372" s="223"/>
      <c r="B372" s="204"/>
      <c r="C372" s="205"/>
      <c r="D372" s="204"/>
      <c r="E372" s="209"/>
      <c r="G372" s="166"/>
      <c r="H372" s="462" t="s">
        <v>973</v>
      </c>
      <c r="I372" s="208"/>
      <c r="U372" s="155" t="str">
        <f t="shared" ref="U372:U375" si="37">IF($F$377&lt;&gt;0,"แสดง",IF($H$377&lt;&gt;0,"แสดง","  "))</f>
        <v xml:space="preserve">  </v>
      </c>
    </row>
    <row r="373" spans="1:21" hidden="1">
      <c r="A373" s="223"/>
      <c r="B373" s="204"/>
      <c r="C373" s="205"/>
      <c r="D373" s="204"/>
      <c r="E373" s="209"/>
      <c r="F373" s="462">
        <v>2565</v>
      </c>
      <c r="G373" s="166"/>
      <c r="H373" s="462">
        <v>2564</v>
      </c>
      <c r="I373" s="462"/>
      <c r="U373" s="155" t="str">
        <f>IF($F$377&lt;&gt;0,"แสดง",IF($H$377&lt;&gt;0,"แสดง","  "))</f>
        <v xml:space="preserve">  </v>
      </c>
    </row>
    <row r="374" spans="1:21" hidden="1">
      <c r="A374" s="218" t="s">
        <v>734</v>
      </c>
      <c r="B374" s="219" t="s">
        <v>1793</v>
      </c>
      <c r="C374" s="212">
        <f>SUMIF('ตัดระหว่างกัน 2565'!D:D,$B374,'ตัดระหว่างกัน 2565'!K:K)-SUMIF('ตัดระหว่างกัน 2565'!D:D,'หมายเหตุ (2)'!$B374,'ตัดระหว่างกัน 2565'!L:L)</f>
        <v>0</v>
      </c>
      <c r="D374" s="213">
        <f>SUMIF('ตัดระหว่างกัน 2564'!D:D,'หมายเหตุ (2)'!$B374,'ตัดระหว่างกัน 2564'!K:K)-SUMIF('ตัดระหว่างกัน 2564'!D:D,$B374,'ตัดระหว่างกัน 2564'!L:L)</f>
        <v>0</v>
      </c>
      <c r="E374" s="158" t="s">
        <v>1029</v>
      </c>
      <c r="F374" s="261"/>
      <c r="G374" s="262"/>
      <c r="H374" s="261"/>
      <c r="I374" s="159"/>
      <c r="U374" s="155" t="str">
        <f t="shared" si="37"/>
        <v xml:space="preserve">  </v>
      </c>
    </row>
    <row r="375" spans="1:21" hidden="1">
      <c r="A375" s="218"/>
      <c r="B375" s="219"/>
      <c r="C375" s="242"/>
      <c r="D375" s="219"/>
      <c r="E375" s="185" t="s">
        <v>1030</v>
      </c>
      <c r="F375" s="160"/>
      <c r="G375" s="262"/>
      <c r="H375" s="160"/>
      <c r="I375" s="159"/>
      <c r="U375" s="155" t="str">
        <f t="shared" si="37"/>
        <v xml:space="preserve">  </v>
      </c>
    </row>
    <row r="376" spans="1:21" hidden="1">
      <c r="A376" s="227" t="s">
        <v>967</v>
      </c>
      <c r="B376" s="219" t="s">
        <v>128</v>
      </c>
      <c r="C376" s="212">
        <f>SUMIF('ตัดระหว่างกัน 2565'!D:D,$B376,'ตัดระหว่างกัน 2565'!K:K)-SUMIF('ตัดระหว่างกัน 2565'!D:D,'หมายเหตุ (2)'!$B376,'ตัดระหว่างกัน 2565'!L:L)</f>
        <v>0</v>
      </c>
      <c r="D376" s="213">
        <f>SUMIF('ตัดระหว่างกัน 2564'!D:D,'หมายเหตุ (2)'!$B376,'ตัดระหว่างกัน 2564'!K:K)-SUMIF('ตัดระหว่างกัน 2564'!D:D,$B376,'ตัดระหว่างกัน 2564'!L:L)</f>
        <v>0</v>
      </c>
      <c r="E376" s="158" t="s">
        <v>1852</v>
      </c>
      <c r="F376" s="196">
        <f>SUM(C376)</f>
        <v>0</v>
      </c>
      <c r="G376" s="166"/>
      <c r="H376" s="196">
        <f>SUM(D376)</f>
        <v>0</v>
      </c>
      <c r="I376" s="159"/>
      <c r="U376" s="155" t="str">
        <f t="shared" si="33"/>
        <v xml:space="preserve">  </v>
      </c>
    </row>
    <row r="377" spans="1:21" ht="20.25" hidden="1" thickBot="1">
      <c r="A377" s="218"/>
      <c r="B377" s="219"/>
      <c r="C377" s="242"/>
      <c r="D377" s="219"/>
      <c r="E377" s="209" t="s">
        <v>129</v>
      </c>
      <c r="F377" s="231">
        <f>SUM(F374:F376)</f>
        <v>0</v>
      </c>
      <c r="G377" s="166"/>
      <c r="H377" s="231">
        <f>SUM(H374:H376)</f>
        <v>0</v>
      </c>
      <c r="I377" s="465"/>
      <c r="U377" s="155" t="str">
        <f t="shared" si="33"/>
        <v xml:space="preserve">  </v>
      </c>
    </row>
    <row r="378" spans="1:21" hidden="1">
      <c r="E378" s="214"/>
      <c r="F378" s="173"/>
      <c r="G378" s="166"/>
      <c r="H378" s="173"/>
      <c r="I378" s="173"/>
      <c r="J378" s="226"/>
      <c r="K378" s="226"/>
      <c r="L378" s="214"/>
      <c r="M378" s="214"/>
      <c r="N378" s="214"/>
      <c r="O378" s="214"/>
      <c r="P378" s="214"/>
      <c r="Q378" s="214"/>
      <c r="R378" s="214"/>
      <c r="S378" s="214"/>
      <c r="T378" s="214"/>
      <c r="U378" s="155" t="str">
        <f t="shared" ref="U378:U379" si="38">IF($F$377&lt;&gt;0,"แสดง",IF($H$377&lt;&gt;0,"แสดง","  "))</f>
        <v xml:space="preserve">  </v>
      </c>
    </row>
    <row r="379" spans="1:21" hidden="1">
      <c r="G379" s="166"/>
      <c r="U379" s="155" t="str">
        <f t="shared" si="38"/>
        <v xml:space="preserve">  </v>
      </c>
    </row>
    <row r="380" spans="1:21" hidden="1">
      <c r="A380" s="203"/>
      <c r="B380" s="204"/>
      <c r="C380" s="205"/>
      <c r="D380" s="204"/>
      <c r="E380" s="461" t="s">
        <v>1875</v>
      </c>
      <c r="F380" s="179"/>
      <c r="G380" s="166"/>
      <c r="H380" s="179"/>
      <c r="I380" s="208"/>
      <c r="U380" s="155" t="str">
        <f>IF($F$390&lt;&gt;0,"แสดง",IF($H$390&lt;&gt;0,"แสดง","  "))</f>
        <v xml:space="preserve">  </v>
      </c>
    </row>
    <row r="381" spans="1:21" hidden="1">
      <c r="A381" s="223"/>
      <c r="B381" s="204"/>
      <c r="C381" s="205"/>
      <c r="D381" s="204"/>
      <c r="E381" s="209"/>
      <c r="G381" s="166"/>
      <c r="H381" s="462" t="s">
        <v>973</v>
      </c>
      <c r="I381" s="208"/>
      <c r="U381" s="155" t="str">
        <f>IF($F$390&lt;&gt;0,"แสดง",IF($H$390&lt;&gt;0,"แสดง","  "))</f>
        <v xml:space="preserve">  </v>
      </c>
    </row>
    <row r="382" spans="1:21" ht="20.25" hidden="1" thickTop="1">
      <c r="A382" s="223"/>
      <c r="B382" s="204"/>
      <c r="C382" s="205"/>
      <c r="D382" s="204"/>
      <c r="E382" s="209"/>
      <c r="F382" s="462">
        <v>2565</v>
      </c>
      <c r="G382" s="166"/>
      <c r="H382" s="462">
        <v>2564</v>
      </c>
      <c r="I382" s="462"/>
      <c r="U382" s="155" t="str">
        <f t="shared" si="33"/>
        <v>แสดง</v>
      </c>
    </row>
    <row r="383" spans="1:21" hidden="1">
      <c r="A383" s="224" t="s">
        <v>72</v>
      </c>
      <c r="B383" s="211" t="s">
        <v>73</v>
      </c>
      <c r="C383" s="212">
        <f>SUMIF('ตัดระหว่างกัน 2565'!D:D,$B383,'ตัดระหว่างกัน 2565'!K:K)-SUMIF('ตัดระหว่างกัน 2565'!D:D,'หมายเหตุ (2)'!$B383,'ตัดระหว่างกัน 2565'!L:L)</f>
        <v>0</v>
      </c>
      <c r="D383" s="213">
        <f>SUMIF('ตัดระหว่างกัน 2564'!D:D,'หมายเหตุ (2)'!$B383,'ตัดระหว่างกัน 2564'!K:K)-SUMIF('ตัดระหว่างกัน 2564'!D:D,$B383,'ตัดระหว่างกัน 2564'!L:L)</f>
        <v>0</v>
      </c>
      <c r="E383" s="214" t="s">
        <v>72</v>
      </c>
      <c r="F383" s="215">
        <f>SUM(C383)</f>
        <v>0</v>
      </c>
      <c r="G383" s="166"/>
      <c r="H383" s="215">
        <f t="shared" ref="H383:H389" si="39">SUM(D383)</f>
        <v>0</v>
      </c>
      <c r="I383" s="173"/>
      <c r="U383" s="155" t="str">
        <f t="shared" si="33"/>
        <v xml:space="preserve">  </v>
      </c>
    </row>
    <row r="384" spans="1:21" hidden="1">
      <c r="A384" s="210" t="s">
        <v>75</v>
      </c>
      <c r="B384" s="211" t="s">
        <v>74</v>
      </c>
      <c r="C384" s="212">
        <f>SUMIF('ตัดระหว่างกัน 2565'!D:D,$B384,'ตัดระหว่างกัน 2565'!K:K)-SUMIF('ตัดระหว่างกัน 2565'!D:D,'หมายเหตุ (2)'!$B384,'ตัดระหว่างกัน 2565'!L:L)</f>
        <v>0</v>
      </c>
      <c r="D384" s="213">
        <f>SUMIF('ตัดระหว่างกัน 2564'!D:D,'หมายเหตุ (2)'!$B384,'ตัดระหว่างกัน 2564'!K:K)-SUMIF('ตัดระหว่างกัน 2564'!D:D,$B384,'ตัดระหว่างกัน 2564'!L:L)</f>
        <v>0</v>
      </c>
      <c r="E384" s="214" t="s">
        <v>25</v>
      </c>
      <c r="F384" s="215">
        <f t="shared" ref="F384:F389" si="40">SUM(C384)</f>
        <v>0</v>
      </c>
      <c r="G384" s="166"/>
      <c r="H384" s="215">
        <f t="shared" si="39"/>
        <v>0</v>
      </c>
      <c r="I384" s="173"/>
      <c r="U384" s="155" t="str">
        <f t="shared" si="33"/>
        <v xml:space="preserve">  </v>
      </c>
    </row>
    <row r="385" spans="1:21" hidden="1">
      <c r="A385" s="224" t="s">
        <v>130</v>
      </c>
      <c r="B385" s="211" t="s">
        <v>131</v>
      </c>
      <c r="C385" s="212">
        <f>SUMIF('ตัดระหว่างกัน 2565'!D:D,$B385,'ตัดระหว่างกัน 2565'!K:K)-SUMIF('ตัดระหว่างกัน 2565'!D:D,'หมายเหตุ (2)'!$B385,'ตัดระหว่างกัน 2565'!L:L)</f>
        <v>0</v>
      </c>
      <c r="D385" s="213">
        <f>SUMIF('ตัดระหว่างกัน 2564'!D:D,'หมายเหตุ (2)'!$B385,'ตัดระหว่างกัน 2564'!K:K)-SUMIF('ตัดระหว่างกัน 2564'!D:D,$B385,'ตัดระหว่างกัน 2564'!L:L)</f>
        <v>0</v>
      </c>
      <c r="E385" s="214" t="s">
        <v>130</v>
      </c>
      <c r="F385" s="215">
        <f t="shared" si="40"/>
        <v>0</v>
      </c>
      <c r="G385" s="166"/>
      <c r="H385" s="215">
        <f t="shared" si="39"/>
        <v>0</v>
      </c>
      <c r="I385" s="173"/>
      <c r="U385" s="155" t="str">
        <f t="shared" si="33"/>
        <v xml:space="preserve">  </v>
      </c>
    </row>
    <row r="386" spans="1:21" hidden="1">
      <c r="A386" s="224" t="s">
        <v>132</v>
      </c>
      <c r="B386" s="211" t="s">
        <v>133</v>
      </c>
      <c r="C386" s="212">
        <f>SUMIF('ตัดระหว่างกัน 2565'!D:D,$B386,'ตัดระหว่างกัน 2565'!K:K)-SUMIF('ตัดระหว่างกัน 2565'!D:D,'หมายเหตุ (2)'!$B386,'ตัดระหว่างกัน 2565'!L:L)</f>
        <v>0</v>
      </c>
      <c r="D386" s="213">
        <f>SUMIF('ตัดระหว่างกัน 2564'!D:D,'หมายเหตุ (2)'!$B386,'ตัดระหว่างกัน 2564'!K:K)-SUMIF('ตัดระหว่างกัน 2564'!D:D,$B386,'ตัดระหว่างกัน 2564'!L:L)</f>
        <v>0</v>
      </c>
      <c r="E386" s="185" t="s">
        <v>132</v>
      </c>
      <c r="F386" s="215">
        <f t="shared" si="40"/>
        <v>0</v>
      </c>
      <c r="G386" s="166"/>
      <c r="H386" s="215">
        <f t="shared" si="39"/>
        <v>0</v>
      </c>
      <c r="I386" s="173"/>
      <c r="U386" s="155" t="str">
        <f t="shared" si="33"/>
        <v xml:space="preserve">  </v>
      </c>
    </row>
    <row r="387" spans="1:21" hidden="1">
      <c r="A387" s="224" t="s">
        <v>134</v>
      </c>
      <c r="B387" s="211" t="s">
        <v>135</v>
      </c>
      <c r="C387" s="212">
        <f>SUMIF('ตัดระหว่างกัน 2565'!D:D,$B387,'ตัดระหว่างกัน 2565'!K:K)-SUMIF('ตัดระหว่างกัน 2565'!D:D,'หมายเหตุ (2)'!$B387,'ตัดระหว่างกัน 2565'!L:L)</f>
        <v>0</v>
      </c>
      <c r="D387" s="213">
        <f>SUMIF('ตัดระหว่างกัน 2564'!D:D,'หมายเหตุ (2)'!$B387,'ตัดระหว่างกัน 2564'!K:K)-SUMIF('ตัดระหว่างกัน 2564'!D:D,$B387,'ตัดระหว่างกัน 2564'!L:L)</f>
        <v>0</v>
      </c>
      <c r="E387" s="175" t="s">
        <v>134</v>
      </c>
      <c r="F387" s="215">
        <f t="shared" si="40"/>
        <v>0</v>
      </c>
      <c r="G387" s="166"/>
      <c r="H387" s="215">
        <f t="shared" si="39"/>
        <v>0</v>
      </c>
      <c r="I387" s="173"/>
      <c r="U387" s="155" t="str">
        <f t="shared" si="33"/>
        <v xml:space="preserve">  </v>
      </c>
    </row>
    <row r="388" spans="1:21" hidden="1">
      <c r="A388" s="224" t="s">
        <v>136</v>
      </c>
      <c r="B388" s="211" t="s">
        <v>137</v>
      </c>
      <c r="C388" s="212">
        <f>SUMIF('ตัดระหว่างกัน 2565'!D:D,$B388,'ตัดระหว่างกัน 2565'!K:K)-SUMIF('ตัดระหว่างกัน 2565'!D:D,'หมายเหตุ (2)'!$B388,'ตัดระหว่างกัน 2565'!L:L)</f>
        <v>0</v>
      </c>
      <c r="D388" s="213">
        <f>SUMIF('ตัดระหว่างกัน 2564'!D:D,'หมายเหตุ (2)'!$B388,'ตัดระหว่างกัน 2564'!K:K)-SUMIF('ตัดระหว่างกัน 2564'!D:D,$B388,'ตัดระหว่างกัน 2564'!L:L)</f>
        <v>0</v>
      </c>
      <c r="E388" s="175" t="s">
        <v>136</v>
      </c>
      <c r="F388" s="215">
        <f t="shared" si="40"/>
        <v>0</v>
      </c>
      <c r="G388" s="166"/>
      <c r="H388" s="215">
        <f t="shared" si="39"/>
        <v>0</v>
      </c>
      <c r="I388" s="173"/>
      <c r="U388" s="155" t="str">
        <f t="shared" si="33"/>
        <v xml:space="preserve">  </v>
      </c>
    </row>
    <row r="389" spans="1:21" hidden="1">
      <c r="A389" s="210" t="s">
        <v>138</v>
      </c>
      <c r="B389" s="211" t="s">
        <v>139</v>
      </c>
      <c r="C389" s="212">
        <f>SUMIF('ตัดระหว่างกัน 2565'!D:D,$B389,'ตัดระหว่างกัน 2565'!K:K)-SUMIF('ตัดระหว่างกัน 2565'!D:D,'หมายเหตุ (2)'!$B389,'ตัดระหว่างกัน 2565'!L:L)</f>
        <v>0</v>
      </c>
      <c r="D389" s="213">
        <f>SUMIF('ตัดระหว่างกัน 2564'!D:D,'หมายเหตุ (2)'!$B389,'ตัดระหว่างกัน 2564'!K:K)-SUMIF('ตัดระหว่างกัน 2564'!D:D,$B389,'ตัดระหว่างกัน 2564'!L:L)</f>
        <v>0</v>
      </c>
      <c r="E389" s="175" t="s">
        <v>138</v>
      </c>
      <c r="F389" s="215">
        <f t="shared" si="40"/>
        <v>0</v>
      </c>
      <c r="G389" s="166"/>
      <c r="H389" s="215">
        <f t="shared" si="39"/>
        <v>0</v>
      </c>
      <c r="I389" s="173"/>
      <c r="U389" s="155" t="str">
        <f t="shared" si="33"/>
        <v xml:space="preserve">  </v>
      </c>
    </row>
    <row r="390" spans="1:21" ht="20.25" hidden="1" thickBot="1">
      <c r="A390" s="224"/>
      <c r="B390" s="211"/>
      <c r="C390" s="229"/>
      <c r="D390" s="211"/>
      <c r="E390" s="209" t="s">
        <v>140</v>
      </c>
      <c r="F390" s="231">
        <f>SUM(F383:F389)</f>
        <v>0</v>
      </c>
      <c r="G390" s="166"/>
      <c r="H390" s="231">
        <f>SUM(H383:H389)</f>
        <v>0</v>
      </c>
      <c r="I390" s="465"/>
      <c r="U390" s="155" t="str">
        <f t="shared" si="33"/>
        <v xml:space="preserve">  </v>
      </c>
    </row>
    <row r="391" spans="1:21" hidden="1">
      <c r="E391" s="214"/>
      <c r="F391" s="173"/>
      <c r="G391" s="166"/>
      <c r="H391" s="173"/>
      <c r="I391" s="173"/>
      <c r="J391" s="217"/>
      <c r="K391" s="217"/>
      <c r="L391" s="214"/>
      <c r="M391" s="214"/>
      <c r="N391" s="214"/>
      <c r="O391" s="214"/>
      <c r="P391" s="214"/>
      <c r="Q391" s="214"/>
      <c r="R391" s="214"/>
      <c r="S391" s="214"/>
      <c r="T391" s="214"/>
      <c r="U391" s="155" t="str">
        <f t="shared" ref="U391:U394" si="41">IF($F$390&lt;&gt;0,"แสดง",IF($H$390&lt;&gt;0,"แสดง","  "))</f>
        <v xml:space="preserve">  </v>
      </c>
    </row>
    <row r="392" spans="1:21" hidden="1">
      <c r="E392" s="263" t="s">
        <v>1183</v>
      </c>
      <c r="F392" s="173"/>
      <c r="G392" s="166"/>
      <c r="H392" s="173"/>
      <c r="I392" s="173"/>
      <c r="J392" s="217"/>
      <c r="K392" s="217"/>
      <c r="L392" s="175"/>
      <c r="M392" s="175"/>
      <c r="N392" s="175"/>
      <c r="O392" s="175"/>
      <c r="P392" s="175"/>
      <c r="Q392" s="175"/>
      <c r="R392" s="175"/>
      <c r="S392" s="175"/>
      <c r="T392" s="175"/>
      <c r="U392" s="155" t="str">
        <f t="shared" si="41"/>
        <v xml:space="preserve">  </v>
      </c>
    </row>
    <row r="393" spans="1:21" hidden="1">
      <c r="F393" s="264"/>
      <c r="G393" s="166"/>
      <c r="H393" s="264"/>
      <c r="I393" s="264"/>
      <c r="J393" s="265"/>
      <c r="K393" s="265"/>
      <c r="L393" s="263"/>
      <c r="M393" s="263"/>
      <c r="N393" s="263"/>
      <c r="O393" s="263"/>
      <c r="P393" s="263"/>
      <c r="Q393" s="263"/>
      <c r="R393" s="263"/>
      <c r="S393" s="263"/>
      <c r="T393" s="263"/>
      <c r="U393" s="155" t="str">
        <f t="shared" si="41"/>
        <v xml:space="preserve">  </v>
      </c>
    </row>
    <row r="394" spans="1:21" hidden="1">
      <c r="E394" s="214"/>
      <c r="F394" s="173"/>
      <c r="G394" s="166"/>
      <c r="H394" s="173"/>
      <c r="I394" s="173"/>
      <c r="J394" s="217"/>
      <c r="K394" s="217"/>
      <c r="L394" s="214"/>
      <c r="M394" s="214"/>
      <c r="N394" s="214"/>
      <c r="O394" s="214"/>
      <c r="P394" s="214"/>
      <c r="Q394" s="214"/>
      <c r="R394" s="214"/>
      <c r="S394" s="214"/>
      <c r="T394" s="214"/>
      <c r="U394" s="155" t="str">
        <f t="shared" si="41"/>
        <v xml:space="preserve">  </v>
      </c>
    </row>
    <row r="395" spans="1:21" ht="20.25" thickTop="1">
      <c r="E395" s="214"/>
      <c r="F395" s="173"/>
      <c r="G395" s="166"/>
      <c r="H395" s="173"/>
      <c r="I395" s="173"/>
      <c r="J395" s="217"/>
      <c r="K395" s="217"/>
      <c r="L395" s="214"/>
      <c r="M395" s="214"/>
      <c r="N395" s="214"/>
      <c r="O395" s="214"/>
      <c r="P395" s="214"/>
      <c r="Q395" s="214"/>
      <c r="R395" s="214"/>
      <c r="S395" s="214"/>
      <c r="T395" s="214"/>
    </row>
    <row r="396" spans="1:21">
      <c r="E396" s="214"/>
      <c r="F396" s="173"/>
      <c r="G396" s="166"/>
      <c r="H396" s="173"/>
      <c r="I396" s="173"/>
      <c r="J396" s="217"/>
      <c r="K396" s="217"/>
      <c r="L396" s="214"/>
      <c r="M396" s="214"/>
      <c r="N396" s="214"/>
      <c r="O396" s="214"/>
      <c r="P396" s="214"/>
      <c r="Q396" s="214"/>
      <c r="R396" s="214"/>
      <c r="S396" s="214"/>
      <c r="T396" s="214"/>
    </row>
    <row r="397" spans="1:21">
      <c r="A397" s="203"/>
      <c r="B397" s="204"/>
      <c r="C397" s="205"/>
      <c r="D397" s="204"/>
      <c r="E397" s="461" t="s">
        <v>2051</v>
      </c>
      <c r="F397" s="179"/>
      <c r="G397" s="166"/>
      <c r="H397" s="179"/>
      <c r="I397" s="208"/>
      <c r="U397" s="155" t="str">
        <f>IF($F$420&lt;&gt;0,"แสดง",IF($H$420&lt;&gt;0,"แสดง","  "))</f>
        <v>แสดง</v>
      </c>
    </row>
    <row r="398" spans="1:21">
      <c r="A398" s="223"/>
      <c r="B398" s="204"/>
      <c r="C398" s="205"/>
      <c r="D398" s="204"/>
      <c r="E398" s="209"/>
      <c r="G398" s="166"/>
      <c r="H398" s="462" t="s">
        <v>973</v>
      </c>
      <c r="I398" s="208"/>
      <c r="U398" s="155" t="str">
        <f t="shared" ref="U398:U399" si="42">IF($F$420&lt;&gt;0,"แสดง",IF($H$420&lt;&gt;0,"แสดง","  "))</f>
        <v>แสดง</v>
      </c>
    </row>
    <row r="399" spans="1:21">
      <c r="A399" s="223"/>
      <c r="B399" s="204"/>
      <c r="C399" s="205"/>
      <c r="D399" s="204"/>
      <c r="E399" s="209"/>
      <c r="F399" s="462">
        <v>2565</v>
      </c>
      <c r="G399" s="166"/>
      <c r="H399" s="462">
        <v>2564</v>
      </c>
      <c r="I399" s="462"/>
      <c r="U399" s="155" t="str">
        <f t="shared" si="42"/>
        <v>แสดง</v>
      </c>
    </row>
    <row r="400" spans="1:21" hidden="1">
      <c r="A400" s="224" t="s">
        <v>1444</v>
      </c>
      <c r="B400" s="225" t="s">
        <v>1443</v>
      </c>
      <c r="C400" s="212">
        <f>SUMIF('ตัดระหว่างกัน 2565'!D:D,'หมายเหตุ (2)'!$B400,'ตัดระหว่างกัน 2565'!L:L)-SUMIF('ตัดระหว่างกัน 2565'!D:D,$B400,'ตัดระหว่างกัน 2565'!K:K)</f>
        <v>0</v>
      </c>
      <c r="D400" s="213">
        <f>SUMIF('ตัดระหว่างกัน 2564'!D:D,$B400,'ตัดระหว่างกัน 2564'!L:L)-SUMIF('ตัดระหว่างกัน 2564'!D:D,'หมายเหตุ (2)'!$B400,'ตัดระหว่างกัน 2564'!K:K)</f>
        <v>0</v>
      </c>
      <c r="E400" s="185" t="s">
        <v>141</v>
      </c>
      <c r="F400" s="166">
        <f>SUM(C400:C401)</f>
        <v>0</v>
      </c>
      <c r="G400" s="166"/>
      <c r="H400" s="166">
        <f>SUM(D400:D401)</f>
        <v>0</v>
      </c>
      <c r="I400" s="159"/>
      <c r="U400" s="155" t="str">
        <f t="shared" ref="U400:U460" si="43">IF(F400&lt;&gt;0,"แสดง",IF(H400&lt;&gt;0,"แสดง","  "))</f>
        <v xml:space="preserve">  </v>
      </c>
    </row>
    <row r="401" spans="1:21" hidden="1">
      <c r="A401" s="224" t="s">
        <v>1446</v>
      </c>
      <c r="B401" s="225" t="s">
        <v>1445</v>
      </c>
      <c r="C401" s="212">
        <f>SUMIF('ตัดระหว่างกัน 2565'!D:D,'หมายเหตุ (2)'!$B401,'ตัดระหว่างกัน 2565'!L:L)-SUMIF('ตัดระหว่างกัน 2565'!D:D,$B401,'ตัดระหว่างกัน 2565'!K:K)</f>
        <v>0</v>
      </c>
      <c r="D401" s="213">
        <f>SUMIF('ตัดระหว่างกัน 2564'!D:D,$B401,'ตัดระหว่างกัน 2564'!L:L)-SUMIF('ตัดระหว่างกัน 2564'!D:D,'หมายเหตุ (2)'!$B401,'ตัดระหว่างกัน 2564'!K:K)</f>
        <v>0</v>
      </c>
      <c r="E401" s="185"/>
      <c r="F401" s="159"/>
      <c r="G401" s="166"/>
      <c r="H401" s="159"/>
      <c r="I401" s="159"/>
      <c r="U401" s="155" t="str">
        <f t="shared" si="43"/>
        <v xml:space="preserve">  </v>
      </c>
    </row>
    <row r="402" spans="1:21" hidden="1">
      <c r="A402" s="227" t="s">
        <v>1448</v>
      </c>
      <c r="B402" s="219" t="s">
        <v>1447</v>
      </c>
      <c r="C402" s="212">
        <f>SUMIF('ตัดระหว่างกัน 2565'!D:D,'หมายเหตุ (2)'!$B402,'ตัดระหว่างกัน 2565'!L:L)-SUMIF('ตัดระหว่างกัน 2565'!D:D,$B402,'ตัดระหว่างกัน 2565'!K:K)</f>
        <v>0</v>
      </c>
      <c r="D402" s="213">
        <f>SUMIF('ตัดระหว่างกัน 2564'!D:D,$B402,'ตัดระหว่างกัน 2564'!L:L)-SUMIF('ตัดระหว่างกัน 2564'!D:D,'หมายเหตุ (2)'!$B402,'ตัดระหว่างกัน 2564'!K:K)</f>
        <v>0</v>
      </c>
      <c r="E402" s="185" t="s">
        <v>1036</v>
      </c>
      <c r="F402" s="166">
        <f>SUM(C402:C406)</f>
        <v>0</v>
      </c>
      <c r="G402" s="166"/>
      <c r="H402" s="166">
        <f>SUM(D402:D406)</f>
        <v>0</v>
      </c>
      <c r="I402" s="159"/>
      <c r="U402" s="155" t="str">
        <f t="shared" si="43"/>
        <v xml:space="preserve">  </v>
      </c>
    </row>
    <row r="403" spans="1:21" hidden="1">
      <c r="A403" s="227" t="s">
        <v>1450</v>
      </c>
      <c r="B403" s="219" t="s">
        <v>1449</v>
      </c>
      <c r="C403" s="212">
        <f>SUMIF('ตัดระหว่างกัน 2565'!D:D,'หมายเหตุ (2)'!$B403,'ตัดระหว่างกัน 2565'!L:L)-SUMIF('ตัดระหว่างกัน 2565'!D:D,$B403,'ตัดระหว่างกัน 2565'!K:K)</f>
        <v>0</v>
      </c>
      <c r="D403" s="213">
        <f>SUMIF('ตัดระหว่างกัน 2564'!D:D,$B403,'ตัดระหว่างกัน 2564'!L:L)-SUMIF('ตัดระหว่างกัน 2564'!D:D,'หมายเหตุ (2)'!$B403,'ตัดระหว่างกัน 2564'!K:K)</f>
        <v>0</v>
      </c>
      <c r="E403" s="185"/>
      <c r="F403" s="159"/>
      <c r="G403" s="166"/>
      <c r="H403" s="159"/>
      <c r="I403" s="159"/>
      <c r="U403" s="155" t="str">
        <f t="shared" si="43"/>
        <v xml:space="preserve">  </v>
      </c>
    </row>
    <row r="404" spans="1:21" hidden="1">
      <c r="A404" s="227" t="s">
        <v>1452</v>
      </c>
      <c r="B404" s="219" t="s">
        <v>1451</v>
      </c>
      <c r="C404" s="212">
        <f>SUMIF('ตัดระหว่างกัน 2565'!D:D,'หมายเหตุ (2)'!$B404,'ตัดระหว่างกัน 2565'!L:L)-SUMIF('ตัดระหว่างกัน 2565'!D:D,$B404,'ตัดระหว่างกัน 2565'!K:K)</f>
        <v>0</v>
      </c>
      <c r="D404" s="213">
        <f>SUMIF('ตัดระหว่างกัน 2564'!D:D,$B404,'ตัดระหว่างกัน 2564'!L:L)-SUMIF('ตัดระหว่างกัน 2564'!D:D,'หมายเหตุ (2)'!$B404,'ตัดระหว่างกัน 2564'!K:K)</f>
        <v>0</v>
      </c>
      <c r="E404" s="185"/>
      <c r="F404" s="159"/>
      <c r="G404" s="166"/>
      <c r="H404" s="159"/>
      <c r="I404" s="159"/>
      <c r="U404" s="155" t="str">
        <f t="shared" si="43"/>
        <v xml:space="preserve">  </v>
      </c>
    </row>
    <row r="405" spans="1:21" hidden="1">
      <c r="A405" s="227" t="s">
        <v>1454</v>
      </c>
      <c r="B405" s="219" t="s">
        <v>1453</v>
      </c>
      <c r="C405" s="212">
        <f>SUMIF('ตัดระหว่างกัน 2565'!D:D,'หมายเหตุ (2)'!$B405,'ตัดระหว่างกัน 2565'!L:L)-SUMIF('ตัดระหว่างกัน 2565'!D:D,$B405,'ตัดระหว่างกัน 2565'!K:K)</f>
        <v>0</v>
      </c>
      <c r="D405" s="213">
        <f>SUMIF('ตัดระหว่างกัน 2564'!D:D,$B405,'ตัดระหว่างกัน 2564'!L:L)-SUMIF('ตัดระหว่างกัน 2564'!D:D,'หมายเหตุ (2)'!$B405,'ตัดระหว่างกัน 2564'!K:K)</f>
        <v>0</v>
      </c>
      <c r="E405" s="185"/>
      <c r="F405" s="159"/>
      <c r="G405" s="166"/>
      <c r="H405" s="159"/>
      <c r="I405" s="159"/>
      <c r="U405" s="155" t="str">
        <f t="shared" si="43"/>
        <v xml:space="preserve">  </v>
      </c>
    </row>
    <row r="406" spans="1:21" hidden="1">
      <c r="A406" s="227" t="s">
        <v>1456</v>
      </c>
      <c r="B406" s="219" t="s">
        <v>1455</v>
      </c>
      <c r="C406" s="212">
        <f>SUMIF('ตัดระหว่างกัน 2565'!D:D,'หมายเหตุ (2)'!$B406,'ตัดระหว่างกัน 2565'!L:L)-SUMIF('ตัดระหว่างกัน 2565'!D:D,$B406,'ตัดระหว่างกัน 2565'!K:K)</f>
        <v>0</v>
      </c>
      <c r="D406" s="213">
        <f>SUMIF('ตัดระหว่างกัน 2564'!D:D,$B406,'ตัดระหว่างกัน 2564'!L:L)-SUMIF('ตัดระหว่างกัน 2564'!D:D,'หมายเหตุ (2)'!$B406,'ตัดระหว่างกัน 2564'!K:K)</f>
        <v>0</v>
      </c>
      <c r="E406" s="185"/>
      <c r="F406" s="159"/>
      <c r="G406" s="166"/>
      <c r="H406" s="159"/>
      <c r="I406" s="159"/>
      <c r="U406" s="155" t="str">
        <f t="shared" si="43"/>
        <v xml:space="preserve">  </v>
      </c>
    </row>
    <row r="407" spans="1:21" hidden="1">
      <c r="A407" s="224" t="s">
        <v>144</v>
      </c>
      <c r="B407" s="211" t="s">
        <v>143</v>
      </c>
      <c r="C407" s="212">
        <f>SUMIF('ตัดระหว่างกัน 2565'!D:D,'หมายเหตุ (2)'!$B407,'ตัดระหว่างกัน 2565'!L:L)-SUMIF('ตัดระหว่างกัน 2565'!D:D,$B407,'ตัดระหว่างกัน 2565'!K:K)</f>
        <v>0</v>
      </c>
      <c r="D407" s="213">
        <f>SUMIF('ตัดระหว่างกัน 2564'!D:D,$B407,'ตัดระหว่างกัน 2564'!L:L)-SUMIF('ตัดระหว่างกัน 2564'!D:D,'หมายเหตุ (2)'!$B407,'ตัดระหว่างกัน 2564'!K:K)</f>
        <v>0</v>
      </c>
      <c r="E407" s="185" t="s">
        <v>142</v>
      </c>
      <c r="F407" s="215">
        <f>SUM(C407)</f>
        <v>0</v>
      </c>
      <c r="G407" s="215"/>
      <c r="H407" s="215">
        <f>SUM(D407)</f>
        <v>0</v>
      </c>
      <c r="I407" s="173"/>
      <c r="U407" s="155" t="str">
        <f t="shared" si="43"/>
        <v xml:space="preserve">  </v>
      </c>
    </row>
    <row r="408" spans="1:21" hidden="1">
      <c r="A408" s="210" t="s">
        <v>1458</v>
      </c>
      <c r="B408" s="225" t="s">
        <v>1457</v>
      </c>
      <c r="C408" s="212">
        <f>SUMIF('ตัดระหว่างกัน 2565'!D:D,'หมายเหตุ (2)'!$B408,'ตัดระหว่างกัน 2565'!L:L)-SUMIF('ตัดระหว่างกัน 2565'!D:D,$B408,'ตัดระหว่างกัน 2565'!K:K)</f>
        <v>0</v>
      </c>
      <c r="D408" s="213">
        <f>SUMIF('ตัดระหว่างกัน 2564'!D:D,$B408,'ตัดระหว่างกัน 2564'!L:L)-SUMIF('ตัดระหว่างกัน 2564'!D:D,'หมายเหตุ (2)'!$B408,'ตัดระหว่างกัน 2564'!K:K)</f>
        <v>0</v>
      </c>
      <c r="E408" s="185" t="s">
        <v>145</v>
      </c>
      <c r="F408" s="215">
        <f>SUM(C408:C409)</f>
        <v>0</v>
      </c>
      <c r="G408" s="215"/>
      <c r="H408" s="215">
        <f>SUM(D408:D409)</f>
        <v>0</v>
      </c>
      <c r="I408" s="159"/>
      <c r="U408" s="155" t="str">
        <f t="shared" si="43"/>
        <v xml:space="preserve">  </v>
      </c>
    </row>
    <row r="409" spans="1:21" hidden="1">
      <c r="A409" s="210" t="s">
        <v>1460</v>
      </c>
      <c r="B409" s="225" t="s">
        <v>1459</v>
      </c>
      <c r="C409" s="212">
        <f>SUMIF('ตัดระหว่างกัน 2565'!D:D,'หมายเหตุ (2)'!$B409,'ตัดระหว่างกัน 2565'!L:L)-SUMIF('ตัดระหว่างกัน 2565'!D:D,$B409,'ตัดระหว่างกัน 2565'!K:K)</f>
        <v>0</v>
      </c>
      <c r="D409" s="213">
        <f>SUMIF('ตัดระหว่างกัน 2564'!D:D,$B409,'ตัดระหว่างกัน 2564'!L:L)-SUMIF('ตัดระหว่างกัน 2564'!D:D,'หมายเหตุ (2)'!$B409,'ตัดระหว่างกัน 2564'!K:K)</f>
        <v>0</v>
      </c>
      <c r="E409" s="185"/>
      <c r="F409" s="159"/>
      <c r="G409" s="159"/>
      <c r="H409" s="159"/>
      <c r="I409" s="159"/>
      <c r="U409" s="155" t="str">
        <f t="shared" si="43"/>
        <v xml:space="preserve">  </v>
      </c>
    </row>
    <row r="410" spans="1:21" hidden="1">
      <c r="A410" s="224" t="s">
        <v>147</v>
      </c>
      <c r="B410" s="211" t="s">
        <v>148</v>
      </c>
      <c r="C410" s="212">
        <f>SUMIF('ตัดระหว่างกัน 2565'!D:D,'หมายเหตุ (2)'!$B410,'ตัดระหว่างกัน 2565'!L:L)-SUMIF('ตัดระหว่างกัน 2565'!D:D,$B410,'ตัดระหว่างกัน 2565'!K:K)</f>
        <v>0</v>
      </c>
      <c r="D410" s="213">
        <f>SUMIF('ตัดระหว่างกัน 2564'!D:D,$B410,'ตัดระหว่างกัน 2564'!L:L)-SUMIF('ตัดระหว่างกัน 2564'!D:D,'หมายเหตุ (2)'!$B410,'ตัดระหว่างกัน 2564'!K:K)</f>
        <v>0</v>
      </c>
      <c r="E410" s="185" t="s">
        <v>147</v>
      </c>
      <c r="F410" s="215">
        <f t="shared" ref="F410:F411" si="44">SUM(C410)</f>
        <v>0</v>
      </c>
      <c r="G410" s="215"/>
      <c r="H410" s="215">
        <f>SUM(D410)</f>
        <v>0</v>
      </c>
      <c r="I410" s="173"/>
      <c r="U410" s="155" t="str">
        <f t="shared" si="43"/>
        <v xml:space="preserve">  </v>
      </c>
    </row>
    <row r="411" spans="1:21">
      <c r="A411" s="224" t="s">
        <v>149</v>
      </c>
      <c r="B411" s="211" t="s">
        <v>150</v>
      </c>
      <c r="C411" s="212">
        <f>SUMIF('ตัดระหว่างกัน 2565'!D:D,'หมายเหตุ (2)'!$B411,'ตัดระหว่างกัน 2565'!L:L)-SUMIF('ตัดระหว่างกัน 2565'!D:D,$B411,'ตัดระหว่างกัน 2565'!K:K)</f>
        <v>135.46</v>
      </c>
      <c r="D411" s="213">
        <f>SUMIF('ตัดระหว่างกัน 2564'!D:D,$B411,'ตัดระหว่างกัน 2564'!L:L)-SUMIF('ตัดระหว่างกัน 2564'!D:D,'หมายเหตุ (2)'!$B411,'ตัดระหว่างกัน 2564'!K:K)</f>
        <v>125.73</v>
      </c>
      <c r="E411" s="185" t="s">
        <v>149</v>
      </c>
      <c r="F411" s="215">
        <f t="shared" si="44"/>
        <v>135.46</v>
      </c>
      <c r="G411" s="215"/>
      <c r="H411" s="215">
        <f>SUM(D411)</f>
        <v>125.73</v>
      </c>
      <c r="I411" s="173"/>
      <c r="U411" s="155" t="str">
        <f t="shared" si="43"/>
        <v>แสดง</v>
      </c>
    </row>
    <row r="412" spans="1:21">
      <c r="A412" s="227" t="s">
        <v>1462</v>
      </c>
      <c r="B412" s="219" t="s">
        <v>1461</v>
      </c>
      <c r="C412" s="212">
        <f>SUMIF('ตัดระหว่างกัน 2565'!D:D,'หมายเหตุ (2)'!$B412,'ตัดระหว่างกัน 2565'!L:L)-SUMIF('ตัดระหว่างกัน 2565'!D:D,$B412,'ตัดระหว่างกัน 2565'!K:K)</f>
        <v>7059.83</v>
      </c>
      <c r="D412" s="213">
        <f>SUMIF('ตัดระหว่างกัน 2564'!D:D,$B412,'ตัดระหว่างกัน 2564'!L:L)-SUMIF('ตัดระหว่างกัน 2564'!D:D,'หมายเหตุ (2)'!$B412,'ตัดระหว่างกัน 2564'!K:K)</f>
        <v>375.12</v>
      </c>
      <c r="E412" s="185" t="s">
        <v>151</v>
      </c>
      <c r="F412" s="215">
        <f>SUM(C412:C415)</f>
        <v>27145.629999999997</v>
      </c>
      <c r="G412" s="215"/>
      <c r="H412" s="215">
        <f>SUM(D412:D415)</f>
        <v>16434.12</v>
      </c>
      <c r="I412" s="159"/>
      <c r="U412" s="155" t="str">
        <f t="shared" si="43"/>
        <v>แสดง</v>
      </c>
    </row>
    <row r="413" spans="1:21" hidden="1">
      <c r="A413" s="227" t="s">
        <v>1464</v>
      </c>
      <c r="B413" s="219" t="s">
        <v>1463</v>
      </c>
      <c r="C413" s="212">
        <f>SUMIF('ตัดระหว่างกัน 2565'!D:D,'หมายเหตุ (2)'!$B413,'ตัดระหว่างกัน 2565'!L:L)-SUMIF('ตัดระหว่างกัน 2565'!D:D,$B413,'ตัดระหว่างกัน 2565'!K:K)</f>
        <v>2400</v>
      </c>
      <c r="D413" s="213">
        <f>SUMIF('ตัดระหว่างกัน 2564'!D:D,$B413,'ตัดระหว่างกัน 2564'!L:L)-SUMIF('ตัดระหว่างกัน 2564'!D:D,'หมายเหตุ (2)'!$B413,'ตัดระหว่างกัน 2564'!K:K)</f>
        <v>0</v>
      </c>
      <c r="E413" s="185"/>
      <c r="F413" s="159"/>
      <c r="G413" s="159"/>
      <c r="H413" s="159"/>
      <c r="I413" s="159"/>
      <c r="U413" s="155" t="str">
        <f t="shared" si="43"/>
        <v xml:space="preserve">  </v>
      </c>
    </row>
    <row r="414" spans="1:21" hidden="1">
      <c r="A414" s="227" t="s">
        <v>1466</v>
      </c>
      <c r="B414" s="219" t="s">
        <v>1465</v>
      </c>
      <c r="C414" s="212">
        <f>SUMIF('ตัดระหว่างกัน 2565'!D:D,'หมายเหตุ (2)'!$B414,'ตัดระหว่างกัน 2565'!L:L)-SUMIF('ตัดระหว่างกัน 2565'!D:D,$B414,'ตัดระหว่างกัน 2565'!K:K)</f>
        <v>90</v>
      </c>
      <c r="D414" s="213">
        <f>SUMIF('ตัดระหว่างกัน 2564'!D:D,$B414,'ตัดระหว่างกัน 2564'!L:L)-SUMIF('ตัดระหว่างกัน 2564'!D:D,'หมายเหตุ (2)'!$B414,'ตัดระหว่างกัน 2564'!K:K)</f>
        <v>60</v>
      </c>
      <c r="E414" s="185"/>
      <c r="F414" s="159"/>
      <c r="G414" s="159"/>
      <c r="H414" s="159"/>
      <c r="I414" s="159"/>
      <c r="U414" s="155" t="str">
        <f t="shared" si="43"/>
        <v xml:space="preserve">  </v>
      </c>
    </row>
    <row r="415" spans="1:21" hidden="1">
      <c r="A415" s="227" t="s">
        <v>1468</v>
      </c>
      <c r="B415" s="219" t="s">
        <v>1467</v>
      </c>
      <c r="C415" s="212">
        <f>SUMIF('ตัดระหว่างกัน 2565'!D:D,'หมายเหตุ (2)'!$B415,'ตัดระหว่างกัน 2565'!L:L)-SUMIF('ตัดระหว่างกัน 2565'!D:D,$B415,'ตัดระหว่างกัน 2565'!K:K)</f>
        <v>17595.8</v>
      </c>
      <c r="D415" s="213">
        <f>SUMIF('ตัดระหว่างกัน 2564'!D:D,$B415,'ตัดระหว่างกัน 2564'!L:L)-SUMIF('ตัดระหว่างกัน 2564'!D:D,'หมายเหตุ (2)'!$B415,'ตัดระหว่างกัน 2564'!K:K)</f>
        <v>15999</v>
      </c>
      <c r="E415" s="185"/>
      <c r="F415" s="159"/>
      <c r="G415" s="159"/>
      <c r="H415" s="159"/>
      <c r="I415" s="159"/>
      <c r="U415" s="155" t="str">
        <f t="shared" si="43"/>
        <v xml:space="preserve">  </v>
      </c>
    </row>
    <row r="416" spans="1:21" hidden="1">
      <c r="A416" s="224" t="s">
        <v>152</v>
      </c>
      <c r="B416" s="211" t="s">
        <v>153</v>
      </c>
      <c r="C416" s="212">
        <f>SUMIF('ตัดระหว่างกัน 2565'!D:D,'หมายเหตุ (2)'!$B416,'ตัดระหว่างกัน 2565'!L:L)-SUMIF('ตัดระหว่างกัน 2565'!D:D,$B416,'ตัดระหว่างกัน 2565'!K:K)</f>
        <v>0</v>
      </c>
      <c r="D416" s="213">
        <f>SUMIF('ตัดระหว่างกัน 2564'!D:D,$B416,'ตัดระหว่างกัน 2564'!L:L)-SUMIF('ตัดระหว่างกัน 2564'!D:D,'หมายเหตุ (2)'!$B416,'ตัดระหว่างกัน 2564'!K:K)</f>
        <v>0</v>
      </c>
      <c r="E416" s="185" t="s">
        <v>152</v>
      </c>
      <c r="F416" s="215">
        <f t="shared" ref="F416:F417" si="45">SUM(C416)</f>
        <v>0</v>
      </c>
      <c r="G416" s="215"/>
      <c r="H416" s="215">
        <f>SUM(D416)</f>
        <v>0</v>
      </c>
      <c r="I416" s="173"/>
      <c r="U416" s="155" t="str">
        <f t="shared" si="43"/>
        <v xml:space="preserve">  </v>
      </c>
    </row>
    <row r="417" spans="1:21" hidden="1">
      <c r="A417" s="224" t="s">
        <v>154</v>
      </c>
      <c r="B417" s="211" t="s">
        <v>155</v>
      </c>
      <c r="C417" s="212">
        <f>SUMIF('ตัดระหว่างกัน 2565'!D:D,'หมายเหตุ (2)'!$B417,'ตัดระหว่างกัน 2565'!L:L)-SUMIF('ตัดระหว่างกัน 2565'!D:D,$B417,'ตัดระหว่างกัน 2565'!K:K)</f>
        <v>0</v>
      </c>
      <c r="D417" s="213">
        <f>SUMIF('ตัดระหว่างกัน 2564'!D:D,$B417,'ตัดระหว่างกัน 2564'!L:L)-SUMIF('ตัดระหว่างกัน 2564'!D:D,'หมายเหตุ (2)'!$B417,'ตัดระหว่างกัน 2564'!K:K)</f>
        <v>0</v>
      </c>
      <c r="E417" s="185" t="s">
        <v>154</v>
      </c>
      <c r="F417" s="215">
        <f t="shared" si="45"/>
        <v>0</v>
      </c>
      <c r="G417" s="215"/>
      <c r="H417" s="215">
        <f>SUM(D417)</f>
        <v>0</v>
      </c>
      <c r="I417" s="173"/>
      <c r="U417" s="155" t="str">
        <f t="shared" si="43"/>
        <v xml:space="preserve">  </v>
      </c>
    </row>
    <row r="418" spans="1:21" hidden="1">
      <c r="A418" s="210" t="s">
        <v>1470</v>
      </c>
      <c r="B418" s="225" t="s">
        <v>1469</v>
      </c>
      <c r="C418" s="212">
        <f>SUMIF('ตัดระหว่างกัน 2565'!D:D,'หมายเหตุ (2)'!$B418,'ตัดระหว่างกัน 2565'!L:L)-SUMIF('ตัดระหว่างกัน 2565'!D:D,$B418,'ตัดระหว่างกัน 2565'!K:K)</f>
        <v>0</v>
      </c>
      <c r="D418" s="213">
        <f>SUMIF('ตัดระหว่างกัน 2564'!D:D,$B418,'ตัดระหว่างกัน 2564'!L:L)-SUMIF('ตัดระหว่างกัน 2564'!D:D,'หมายเหตุ (2)'!$B418,'ตัดระหว่างกัน 2564'!K:K)</f>
        <v>0</v>
      </c>
      <c r="E418" s="185" t="s">
        <v>156</v>
      </c>
      <c r="F418" s="244">
        <f>SUM(C418:C419)</f>
        <v>0</v>
      </c>
      <c r="G418" s="215"/>
      <c r="H418" s="244">
        <f>SUM(D418:D419)</f>
        <v>0</v>
      </c>
      <c r="I418" s="159"/>
      <c r="U418" s="155" t="str">
        <f t="shared" si="43"/>
        <v xml:space="preserve">  </v>
      </c>
    </row>
    <row r="419" spans="1:21" hidden="1">
      <c r="A419" s="210" t="s">
        <v>1472</v>
      </c>
      <c r="B419" s="225" t="s">
        <v>1471</v>
      </c>
      <c r="C419" s="212">
        <f>SUMIF('ตัดระหว่างกัน 2565'!D:D,'หมายเหตุ (2)'!$B419,'ตัดระหว่างกัน 2565'!L:L)-SUMIF('ตัดระหว่างกัน 2565'!D:D,$B419,'ตัดระหว่างกัน 2565'!K:K)</f>
        <v>0</v>
      </c>
      <c r="D419" s="213">
        <f>SUMIF('ตัดระหว่างกัน 2564'!D:D,$B419,'ตัดระหว่างกัน 2564'!L:L)-SUMIF('ตัดระหว่างกัน 2564'!D:D,'หมายเหตุ (2)'!$B419,'ตัดระหว่างกัน 2564'!K:K)</f>
        <v>0</v>
      </c>
      <c r="E419" s="185"/>
      <c r="F419" s="159"/>
      <c r="G419" s="215"/>
      <c r="H419" s="159"/>
      <c r="I419" s="159"/>
      <c r="U419" s="155" t="str">
        <f t="shared" si="43"/>
        <v xml:space="preserve">  </v>
      </c>
    </row>
    <row r="420" spans="1:21" ht="20.25" thickBot="1">
      <c r="E420" s="461" t="s">
        <v>146</v>
      </c>
      <c r="F420" s="254">
        <f>SUM(F400:F418)</f>
        <v>27281.089999999997</v>
      </c>
      <c r="G420" s="215"/>
      <c r="H420" s="254">
        <f>SUM(H400:H418)</f>
        <v>16559.849999999999</v>
      </c>
      <c r="I420" s="465"/>
      <c r="J420" s="217"/>
      <c r="K420" s="217"/>
      <c r="L420" s="175"/>
      <c r="M420" s="175"/>
      <c r="N420" s="175"/>
      <c r="O420" s="175"/>
      <c r="P420" s="175"/>
      <c r="Q420" s="175"/>
      <c r="R420" s="175"/>
      <c r="S420" s="175"/>
      <c r="T420" s="175"/>
      <c r="U420" s="155" t="str">
        <f t="shared" si="43"/>
        <v>แสดง</v>
      </c>
    </row>
    <row r="421" spans="1:21" ht="20.25" thickTop="1">
      <c r="G421" s="215"/>
      <c r="U421" s="155" t="str">
        <f t="shared" ref="U421:U424" si="46">IF($F$420&lt;&gt;0,"แสดง",IF($H$420&lt;&gt;0,"แสดง","  "))</f>
        <v>แสดง</v>
      </c>
    </row>
    <row r="422" spans="1:21">
      <c r="G422" s="215"/>
    </row>
    <row r="423" spans="1:21" hidden="1">
      <c r="G423" s="215"/>
    </row>
    <row r="424" spans="1:21" hidden="1">
      <c r="G424" s="215"/>
      <c r="U424" s="155" t="str">
        <f t="shared" si="46"/>
        <v>แสดง</v>
      </c>
    </row>
    <row r="425" spans="1:21" hidden="1">
      <c r="A425" s="203"/>
      <c r="B425" s="204"/>
      <c r="C425" s="205"/>
      <c r="D425" s="204"/>
      <c r="E425" s="461" t="s">
        <v>1877</v>
      </c>
      <c r="F425" s="179"/>
      <c r="G425" s="215"/>
      <c r="H425" s="179"/>
      <c r="I425" s="208"/>
      <c r="U425" s="155" t="str">
        <f>IF($F$433&lt;&gt;0,"แสดง",IF($H$433&lt;&gt;0,"แสดง","  "))</f>
        <v xml:space="preserve">  </v>
      </c>
    </row>
    <row r="426" spans="1:21" hidden="1">
      <c r="A426" s="223"/>
      <c r="B426" s="204"/>
      <c r="C426" s="205"/>
      <c r="D426" s="204"/>
      <c r="E426" s="209"/>
      <c r="G426" s="215"/>
      <c r="H426" s="462" t="s">
        <v>973</v>
      </c>
      <c r="I426" s="208"/>
      <c r="U426" s="155" t="str">
        <f t="shared" ref="U426:U427" si="47">IF($F$433&lt;&gt;0,"แสดง",IF($H$433&lt;&gt;0,"แสดง","  "))</f>
        <v xml:space="preserve">  </v>
      </c>
    </row>
    <row r="427" spans="1:21" hidden="1">
      <c r="A427" s="223"/>
      <c r="B427" s="204"/>
      <c r="C427" s="205"/>
      <c r="D427" s="204"/>
      <c r="E427" s="209"/>
      <c r="F427" s="462">
        <v>2565</v>
      </c>
      <c r="G427" s="215"/>
      <c r="H427" s="462">
        <v>2564</v>
      </c>
      <c r="I427" s="462"/>
      <c r="U427" s="155" t="str">
        <f t="shared" si="47"/>
        <v xml:space="preserve">  </v>
      </c>
    </row>
    <row r="428" spans="1:21" hidden="1">
      <c r="A428" s="224" t="s">
        <v>157</v>
      </c>
      <c r="B428" s="211" t="s">
        <v>158</v>
      </c>
      <c r="C428" s="212">
        <f>SUMIF('ตัดระหว่างกัน 2565'!D:D,'หมายเหตุ (2)'!$B428,'ตัดระหว่างกัน 2565'!L:L)-SUMIF('ตัดระหว่างกัน 2565'!D:D,$B428,'ตัดระหว่างกัน 2565'!K:K)</f>
        <v>0</v>
      </c>
      <c r="D428" s="213">
        <f>SUMIF('ตัดระหว่างกัน 2564'!D:D,$B428,'ตัดระหว่างกัน 2564'!L:L)-SUMIF('ตัดระหว่างกัน 2564'!D:D,'หมายเหตุ (2)'!$B428,'ตัดระหว่างกัน 2564'!K:K)</f>
        <v>0</v>
      </c>
      <c r="E428" s="185" t="s">
        <v>157</v>
      </c>
      <c r="F428" s="215">
        <f>SUM(C428)</f>
        <v>0</v>
      </c>
      <c r="G428" s="215"/>
      <c r="H428" s="215">
        <f>SUM(D428)</f>
        <v>0</v>
      </c>
      <c r="I428" s="173"/>
      <c r="U428" s="155" t="str">
        <f t="shared" si="43"/>
        <v xml:space="preserve">  </v>
      </c>
    </row>
    <row r="429" spans="1:21" hidden="1">
      <c r="A429" s="224" t="s">
        <v>161</v>
      </c>
      <c r="B429" s="211" t="s">
        <v>162</v>
      </c>
      <c r="C429" s="212">
        <f>SUMIF('ตัดระหว่างกัน 2565'!D:D,'หมายเหตุ (2)'!$B429,'ตัดระหว่างกัน 2565'!L:L)-SUMIF('ตัดระหว่างกัน 2565'!D:D,$B429,'ตัดระหว่างกัน 2565'!K:K)</f>
        <v>0</v>
      </c>
      <c r="D429" s="213">
        <f>SUMIF('ตัดระหว่างกัน 2564'!D:D,$B429,'ตัดระหว่างกัน 2564'!L:L)-SUMIF('ตัดระหว่างกัน 2564'!D:D,'หมายเหตุ (2)'!$B429,'ตัดระหว่างกัน 2564'!K:K)</f>
        <v>0</v>
      </c>
      <c r="E429" s="185" t="s">
        <v>161</v>
      </c>
      <c r="F429" s="215">
        <f t="shared" ref="F429:F432" si="48">SUM(C429)</f>
        <v>0</v>
      </c>
      <c r="G429" s="215"/>
      <c r="H429" s="215">
        <f>SUM(D429)</f>
        <v>0</v>
      </c>
      <c r="I429" s="173"/>
      <c r="U429" s="155" t="str">
        <f t="shared" si="43"/>
        <v xml:space="preserve">  </v>
      </c>
    </row>
    <row r="430" spans="1:21" hidden="1">
      <c r="A430" s="224" t="s">
        <v>163</v>
      </c>
      <c r="B430" s="211" t="s">
        <v>164</v>
      </c>
      <c r="C430" s="212">
        <f>SUMIF('ตัดระหว่างกัน 2565'!D:D,'หมายเหตุ (2)'!$B430,'ตัดระหว่างกัน 2565'!L:L)-SUMIF('ตัดระหว่างกัน 2565'!D:D,$B430,'ตัดระหว่างกัน 2565'!K:K)</f>
        <v>0</v>
      </c>
      <c r="D430" s="213">
        <f>SUMIF('ตัดระหว่างกัน 2564'!D:D,$B430,'ตัดระหว่างกัน 2564'!L:L)-SUMIF('ตัดระหว่างกัน 2564'!D:D,'หมายเหตุ (2)'!$B430,'ตัดระหว่างกัน 2564'!K:K)</f>
        <v>0</v>
      </c>
      <c r="E430" s="185" t="s">
        <v>163</v>
      </c>
      <c r="F430" s="215">
        <f t="shared" si="48"/>
        <v>0</v>
      </c>
      <c r="G430" s="215"/>
      <c r="H430" s="215">
        <f>SUM(D430)</f>
        <v>0</v>
      </c>
      <c r="I430" s="173"/>
      <c r="U430" s="155" t="str">
        <f t="shared" si="43"/>
        <v xml:space="preserve">  </v>
      </c>
    </row>
    <row r="431" spans="1:21" hidden="1">
      <c r="A431" s="224" t="s">
        <v>165</v>
      </c>
      <c r="B431" s="225" t="s">
        <v>166</v>
      </c>
      <c r="C431" s="212">
        <f>SUMIF('ตัดระหว่างกัน 2565'!D:D,'หมายเหตุ (2)'!$B431,'ตัดระหว่างกัน 2565'!L:L)-SUMIF('ตัดระหว่างกัน 2565'!D:D,$B431,'ตัดระหว่างกัน 2565'!K:K)</f>
        <v>0</v>
      </c>
      <c r="D431" s="213">
        <f>SUMIF('ตัดระหว่างกัน 2564'!D:D,$B431,'ตัดระหว่างกัน 2564'!L:L)-SUMIF('ตัดระหว่างกัน 2564'!D:D,'หมายเหตุ (2)'!$B431,'ตัดระหว่างกัน 2564'!K:K)</f>
        <v>0</v>
      </c>
      <c r="E431" s="214" t="s">
        <v>165</v>
      </c>
      <c r="F431" s="215">
        <f t="shared" si="48"/>
        <v>0</v>
      </c>
      <c r="G431" s="215"/>
      <c r="H431" s="215">
        <f>SUM(D431)</f>
        <v>0</v>
      </c>
      <c r="I431" s="173"/>
      <c r="U431" s="155" t="str">
        <f t="shared" si="43"/>
        <v xml:space="preserve">  </v>
      </c>
    </row>
    <row r="432" spans="1:21" hidden="1">
      <c r="A432" s="224" t="s">
        <v>172</v>
      </c>
      <c r="B432" s="211" t="s">
        <v>171</v>
      </c>
      <c r="C432" s="212">
        <f>SUMIF('ตัดระหว่างกัน 2565'!D:D,'หมายเหตุ (2)'!$B432,'ตัดระหว่างกัน 2565'!L:L)-SUMIF('ตัดระหว่างกัน 2565'!D:D,$B432,'ตัดระหว่างกัน 2565'!K:K)</f>
        <v>0</v>
      </c>
      <c r="D432" s="213">
        <f>SUMIF('ตัดระหว่างกัน 2564'!D:D,$B432,'ตัดระหว่างกัน 2564'!L:L)-SUMIF('ตัดระหว่างกัน 2564'!D:D,'หมายเหตุ (2)'!$B432,'ตัดระหว่างกัน 2564'!K:K)</f>
        <v>0</v>
      </c>
      <c r="E432" s="185" t="s">
        <v>170</v>
      </c>
      <c r="F432" s="215">
        <f t="shared" si="48"/>
        <v>0</v>
      </c>
      <c r="G432" s="215"/>
      <c r="H432" s="215">
        <f>SUM(D432)</f>
        <v>0</v>
      </c>
      <c r="I432" s="173"/>
      <c r="U432" s="155" t="str">
        <f t="shared" si="43"/>
        <v xml:space="preserve">  </v>
      </c>
    </row>
    <row r="433" spans="1:21" ht="20.25" hidden="1" thickBot="1">
      <c r="E433" s="461" t="s">
        <v>1085</v>
      </c>
      <c r="F433" s="231">
        <f>SUM(F428:F432)</f>
        <v>0</v>
      </c>
      <c r="G433" s="215"/>
      <c r="H433" s="231">
        <f>SUM(H428:H432)</f>
        <v>0</v>
      </c>
      <c r="I433" s="465"/>
      <c r="J433" s="226"/>
      <c r="K433" s="226"/>
      <c r="L433" s="253"/>
      <c r="M433" s="253"/>
      <c r="N433" s="253"/>
      <c r="O433" s="253"/>
      <c r="P433" s="253"/>
      <c r="Q433" s="253"/>
      <c r="R433" s="253"/>
      <c r="S433" s="253"/>
      <c r="T433" s="253"/>
      <c r="U433" s="155" t="str">
        <f t="shared" si="43"/>
        <v xml:space="preserve">  </v>
      </c>
    </row>
    <row r="434" spans="1:21" hidden="1">
      <c r="E434" s="209"/>
      <c r="F434" s="465"/>
      <c r="G434" s="215"/>
      <c r="H434" s="465"/>
      <c r="I434" s="465"/>
      <c r="J434" s="217"/>
      <c r="K434" s="217"/>
      <c r="L434" s="214"/>
      <c r="M434" s="214"/>
      <c r="N434" s="214"/>
      <c r="O434" s="214"/>
      <c r="P434" s="214"/>
      <c r="Q434" s="214"/>
      <c r="R434" s="214"/>
      <c r="S434" s="214"/>
      <c r="T434" s="214"/>
      <c r="U434" s="155" t="str">
        <f t="shared" ref="U434:U435" si="49">IF($F$433&lt;&gt;0,"แสดง",IF($H$433&lt;&gt;0,"แสดง","  "))</f>
        <v xml:space="preserve">  </v>
      </c>
    </row>
    <row r="435" spans="1:21" hidden="1">
      <c r="E435" s="214"/>
      <c r="F435" s="173"/>
      <c r="G435" s="215"/>
      <c r="H435" s="173"/>
      <c r="I435" s="173"/>
      <c r="J435" s="217"/>
      <c r="K435" s="217"/>
      <c r="L435" s="175"/>
      <c r="M435" s="175"/>
      <c r="N435" s="175"/>
      <c r="O435" s="175"/>
      <c r="P435" s="175"/>
      <c r="Q435" s="175"/>
      <c r="R435" s="175"/>
      <c r="S435" s="175"/>
      <c r="T435" s="175"/>
      <c r="U435" s="155" t="str">
        <f t="shared" si="49"/>
        <v xml:space="preserve">  </v>
      </c>
    </row>
    <row r="436" spans="1:21" hidden="1">
      <c r="A436" s="203"/>
      <c r="B436" s="204"/>
      <c r="C436" s="205"/>
      <c r="D436" s="204"/>
      <c r="E436" s="461" t="s">
        <v>1878</v>
      </c>
      <c r="F436" s="179"/>
      <c r="G436" s="215"/>
      <c r="H436" s="179"/>
      <c r="I436" s="208"/>
      <c r="J436" s="462"/>
      <c r="K436" s="462"/>
      <c r="U436" s="155" t="str">
        <f>IF($F$447&lt;&gt;0,"แสดง",IF($H$447&lt;&gt;0,"แสดง","  "))</f>
        <v xml:space="preserve">  </v>
      </c>
    </row>
    <row r="437" spans="1:21" hidden="1">
      <c r="A437" s="223"/>
      <c r="B437" s="204"/>
      <c r="C437" s="205"/>
      <c r="D437" s="204"/>
      <c r="E437" s="209"/>
      <c r="G437" s="215"/>
      <c r="H437" s="462" t="s">
        <v>973</v>
      </c>
      <c r="I437" s="208"/>
      <c r="J437" s="462"/>
      <c r="K437" s="462"/>
      <c r="U437" s="155" t="str">
        <f t="shared" ref="U437:U438" si="50">IF($F$447&lt;&gt;0,"แสดง",IF($H$447&lt;&gt;0,"แสดง","  "))</f>
        <v xml:space="preserve">  </v>
      </c>
    </row>
    <row r="438" spans="1:21" hidden="1">
      <c r="A438" s="223"/>
      <c r="B438" s="204"/>
      <c r="C438" s="205"/>
      <c r="D438" s="204"/>
      <c r="E438" s="209"/>
      <c r="F438" s="462">
        <v>2565</v>
      </c>
      <c r="G438" s="215"/>
      <c r="H438" s="462">
        <v>2564</v>
      </c>
      <c r="I438" s="462"/>
      <c r="J438" s="462"/>
      <c r="K438" s="462"/>
      <c r="U438" s="155" t="str">
        <f t="shared" si="50"/>
        <v xml:space="preserve">  </v>
      </c>
    </row>
    <row r="439" spans="1:21" hidden="1">
      <c r="A439" s="224" t="s">
        <v>1474</v>
      </c>
      <c r="B439" s="219" t="s">
        <v>1473</v>
      </c>
      <c r="C439" s="212">
        <f>SUMIF('ตัดระหว่างกัน 2565'!D:D,'หมายเหตุ (2)'!$B439,'ตัดระหว่างกัน 2565'!L:L)-SUMIF('ตัดระหว่างกัน 2565'!D:D,$B439,'ตัดระหว่างกัน 2565'!K:K)</f>
        <v>0</v>
      </c>
      <c r="D439" s="213">
        <f>SUMIF('ตัดระหว่างกัน 2564'!D:D,$B439,'ตัดระหว่างกัน 2564'!L:L)-SUMIF('ตัดระหว่างกัน 2564'!D:D,'หมายเหตุ (2)'!$B439,'ตัดระหว่างกัน 2564'!K:K)</f>
        <v>0</v>
      </c>
      <c r="E439" s="158" t="s">
        <v>173</v>
      </c>
      <c r="F439" s="166">
        <f>SUM(C439:C442)</f>
        <v>0</v>
      </c>
      <c r="G439" s="215"/>
      <c r="H439" s="166">
        <f>SUM(D439:D442)</f>
        <v>0</v>
      </c>
      <c r="I439" s="159"/>
      <c r="J439" s="167"/>
      <c r="K439" s="167"/>
      <c r="U439" s="155" t="str">
        <f t="shared" si="43"/>
        <v xml:space="preserve">  </v>
      </c>
    </row>
    <row r="440" spans="1:21" hidden="1">
      <c r="A440" s="224" t="s">
        <v>1476</v>
      </c>
      <c r="B440" s="219" t="s">
        <v>1475</v>
      </c>
      <c r="C440" s="212">
        <f>SUMIF('ตัดระหว่างกัน 2565'!D:D,'หมายเหตุ (2)'!$B440,'ตัดระหว่างกัน 2565'!L:L)-SUMIF('ตัดระหว่างกัน 2565'!D:D,$B440,'ตัดระหว่างกัน 2565'!K:K)</f>
        <v>0</v>
      </c>
      <c r="D440" s="213">
        <f>SUMIF('ตัดระหว่างกัน 2564'!D:D,$B440,'ตัดระหว่างกัน 2564'!L:L)-SUMIF('ตัดระหว่างกัน 2564'!D:D,'หมายเหตุ (2)'!$B440,'ตัดระหว่างกัน 2564'!K:K)</f>
        <v>0</v>
      </c>
      <c r="E440" s="158"/>
      <c r="F440" s="159"/>
      <c r="G440" s="215"/>
      <c r="H440" s="159"/>
      <c r="I440" s="159"/>
      <c r="J440" s="167"/>
      <c r="K440" s="167"/>
      <c r="U440" s="155" t="str">
        <f t="shared" si="43"/>
        <v xml:space="preserve">  </v>
      </c>
    </row>
    <row r="441" spans="1:21" hidden="1">
      <c r="A441" s="224" t="s">
        <v>1478</v>
      </c>
      <c r="B441" s="219" t="s">
        <v>1477</v>
      </c>
      <c r="C441" s="212">
        <f>SUMIF('ตัดระหว่างกัน 2565'!D:D,'หมายเหตุ (2)'!$B441,'ตัดระหว่างกัน 2565'!L:L)-SUMIF('ตัดระหว่างกัน 2565'!D:D,$B441,'ตัดระหว่างกัน 2565'!K:K)</f>
        <v>0</v>
      </c>
      <c r="D441" s="213">
        <f>SUMIF('ตัดระหว่างกัน 2564'!D:D,$B441,'ตัดระหว่างกัน 2564'!L:L)-SUMIF('ตัดระหว่างกัน 2564'!D:D,'หมายเหตุ (2)'!$B441,'ตัดระหว่างกัน 2564'!K:K)</f>
        <v>0</v>
      </c>
      <c r="E441" s="158"/>
      <c r="F441" s="159"/>
      <c r="G441" s="215"/>
      <c r="H441" s="159"/>
      <c r="I441" s="159"/>
      <c r="J441" s="167"/>
      <c r="K441" s="167"/>
      <c r="U441" s="155" t="str">
        <f t="shared" si="43"/>
        <v xml:space="preserve">  </v>
      </c>
    </row>
    <row r="442" spans="1:21" hidden="1">
      <c r="A442" s="224" t="s">
        <v>1480</v>
      </c>
      <c r="B442" s="219" t="s">
        <v>1479</v>
      </c>
      <c r="C442" s="212">
        <f>SUMIF('ตัดระหว่างกัน 2565'!D:D,'หมายเหตุ (2)'!$B442,'ตัดระหว่างกัน 2565'!L:L)-SUMIF('ตัดระหว่างกัน 2565'!D:D,$B442,'ตัดระหว่างกัน 2565'!K:K)</f>
        <v>0</v>
      </c>
      <c r="D442" s="213">
        <f>SUMIF('ตัดระหว่างกัน 2564'!D:D,$B442,'ตัดระหว่างกัน 2564'!L:L)-SUMIF('ตัดระหว่างกัน 2564'!D:D,'หมายเหตุ (2)'!$B442,'ตัดระหว่างกัน 2564'!K:K)</f>
        <v>0</v>
      </c>
      <c r="E442" s="158"/>
      <c r="F442" s="159"/>
      <c r="G442" s="215"/>
      <c r="H442" s="159"/>
      <c r="I442" s="159"/>
      <c r="J442" s="167"/>
      <c r="K442" s="167"/>
      <c r="U442" s="155" t="str">
        <f t="shared" si="43"/>
        <v xml:space="preserve">  </v>
      </c>
    </row>
    <row r="443" spans="1:21" hidden="1">
      <c r="A443" s="224" t="s">
        <v>1482</v>
      </c>
      <c r="B443" s="225" t="s">
        <v>1481</v>
      </c>
      <c r="C443" s="212">
        <f>SUMIF('ตัดระหว่างกัน 2565'!D:D,'หมายเหตุ (2)'!$B443,'ตัดระหว่างกัน 2565'!L:L)-SUMIF('ตัดระหว่างกัน 2565'!D:D,$B443,'ตัดระหว่างกัน 2565'!K:K)</f>
        <v>0</v>
      </c>
      <c r="D443" s="213">
        <f>SUMIF('ตัดระหว่างกัน 2564'!D:D,$B443,'ตัดระหว่างกัน 2564'!L:L)-SUMIF('ตัดระหว่างกัน 2564'!D:D,'หมายเหตุ (2)'!$B443,'ตัดระหว่างกัน 2564'!K:K)</f>
        <v>0</v>
      </c>
      <c r="E443" s="158" t="s">
        <v>174</v>
      </c>
      <c r="F443" s="166">
        <f>SUM(C443:C444)</f>
        <v>0</v>
      </c>
      <c r="G443" s="215"/>
      <c r="H443" s="166">
        <f>SUM(D443:D444)</f>
        <v>0</v>
      </c>
      <c r="I443" s="159"/>
      <c r="J443" s="226"/>
      <c r="K443" s="226"/>
      <c r="U443" s="155" t="str">
        <f t="shared" si="43"/>
        <v xml:space="preserve">  </v>
      </c>
    </row>
    <row r="444" spans="1:21" hidden="1">
      <c r="A444" s="224" t="s">
        <v>1484</v>
      </c>
      <c r="B444" s="225" t="s">
        <v>1483</v>
      </c>
      <c r="C444" s="212">
        <f>SUMIF('ตัดระหว่างกัน 2565'!D:D,'หมายเหตุ (2)'!$B444,'ตัดระหว่างกัน 2565'!L:L)-SUMIF('ตัดระหว่างกัน 2565'!D:D,$B444,'ตัดระหว่างกัน 2565'!K:K)</f>
        <v>0</v>
      </c>
      <c r="D444" s="213">
        <f>SUMIF('ตัดระหว่างกัน 2564'!D:D,$B444,'ตัดระหว่างกัน 2564'!L:L)-SUMIF('ตัดระหว่างกัน 2564'!D:D,'หมายเหตุ (2)'!$B444,'ตัดระหว่างกัน 2564'!K:K)</f>
        <v>0</v>
      </c>
      <c r="E444" s="158"/>
      <c r="F444" s="159"/>
      <c r="G444" s="215"/>
      <c r="H444" s="159"/>
      <c r="I444" s="159"/>
      <c r="J444" s="226"/>
      <c r="K444" s="226"/>
      <c r="U444" s="155" t="str">
        <f t="shared" si="43"/>
        <v xml:space="preserve">  </v>
      </c>
    </row>
    <row r="445" spans="1:21" hidden="1">
      <c r="A445" s="224" t="s">
        <v>1486</v>
      </c>
      <c r="B445" s="225" t="s">
        <v>1485</v>
      </c>
      <c r="C445" s="212">
        <f>SUMIF('ตัดระหว่างกัน 2565'!D:D,'หมายเหตุ (2)'!$B445,'ตัดระหว่างกัน 2565'!L:L)-SUMIF('ตัดระหว่างกัน 2565'!D:D,$B445,'ตัดระหว่างกัน 2565'!K:K)</f>
        <v>0</v>
      </c>
      <c r="D445" s="213">
        <f>SUMIF('ตัดระหว่างกัน 2564'!D:D,$B445,'ตัดระหว่างกัน 2564'!L:L)-SUMIF('ตัดระหว่างกัน 2564'!D:D,'หมายเหตุ (2)'!$B445,'ตัดระหว่างกัน 2564'!K:K)</f>
        <v>0</v>
      </c>
      <c r="E445" s="158" t="s">
        <v>175</v>
      </c>
      <c r="F445" s="181">
        <f>SUM(C445:C446)</f>
        <v>0</v>
      </c>
      <c r="G445" s="215"/>
      <c r="H445" s="181">
        <f>SUM(D445:D446)</f>
        <v>0</v>
      </c>
      <c r="I445" s="159"/>
      <c r="J445" s="226"/>
      <c r="K445" s="226"/>
      <c r="U445" s="155" t="str">
        <f t="shared" si="43"/>
        <v xml:space="preserve">  </v>
      </c>
    </row>
    <row r="446" spans="1:21" hidden="1">
      <c r="A446" s="224" t="s">
        <v>1488</v>
      </c>
      <c r="B446" s="225" t="s">
        <v>1487</v>
      </c>
      <c r="C446" s="212">
        <f>SUMIF('ตัดระหว่างกัน 2565'!D:D,'หมายเหตุ (2)'!$B446,'ตัดระหว่างกัน 2565'!L:L)-SUMIF('ตัดระหว่างกัน 2565'!D:D,$B446,'ตัดระหว่างกัน 2565'!K:K)</f>
        <v>0</v>
      </c>
      <c r="D446" s="213">
        <f>SUMIF('ตัดระหว่างกัน 2564'!D:D,$B446,'ตัดระหว่างกัน 2564'!L:L)-SUMIF('ตัดระหว่างกัน 2564'!D:D,'หมายเหตุ (2)'!$B446,'ตัดระหว่างกัน 2564'!K:K)</f>
        <v>0</v>
      </c>
      <c r="E446" s="158"/>
      <c r="F446" s="159"/>
      <c r="G446" s="215"/>
      <c r="H446" s="159"/>
      <c r="I446" s="159"/>
      <c r="J446" s="226"/>
      <c r="K446" s="226"/>
      <c r="U446" s="155" t="str">
        <f t="shared" si="43"/>
        <v xml:space="preserve">  </v>
      </c>
    </row>
    <row r="447" spans="1:21" ht="20.25" hidden="1" thickBot="1">
      <c r="B447" s="224"/>
      <c r="C447" s="266"/>
      <c r="D447" s="224"/>
      <c r="E447" s="209" t="s">
        <v>1147</v>
      </c>
      <c r="F447" s="254">
        <f>SUM(F439:F445)</f>
        <v>0</v>
      </c>
      <c r="G447" s="215"/>
      <c r="H447" s="254">
        <f>SUM(H439:H445)</f>
        <v>0</v>
      </c>
      <c r="I447" s="465"/>
      <c r="J447" s="217"/>
      <c r="K447" s="217"/>
      <c r="L447" s="217"/>
      <c r="M447" s="217"/>
      <c r="N447" s="217"/>
      <c r="O447" s="217"/>
      <c r="P447" s="217"/>
      <c r="Q447" s="217"/>
      <c r="R447" s="217"/>
      <c r="S447" s="217"/>
      <c r="T447" s="217"/>
      <c r="U447" s="155" t="str">
        <f t="shared" si="43"/>
        <v xml:space="preserve">  </v>
      </c>
    </row>
    <row r="448" spans="1:21" hidden="1">
      <c r="B448" s="224"/>
      <c r="C448" s="266"/>
      <c r="D448" s="224"/>
      <c r="E448" s="214"/>
      <c r="F448" s="173"/>
      <c r="G448" s="215"/>
      <c r="H448" s="173"/>
      <c r="I448" s="173"/>
      <c r="J448" s="217"/>
      <c r="K448" s="217"/>
      <c r="L448" s="217"/>
      <c r="M448" s="217"/>
      <c r="N448" s="217"/>
      <c r="O448" s="217"/>
      <c r="P448" s="217"/>
      <c r="Q448" s="217"/>
      <c r="R448" s="217"/>
      <c r="S448" s="217"/>
      <c r="T448" s="217"/>
      <c r="U448" s="155" t="str">
        <f t="shared" ref="U448:U452" si="51">IF($F$447&lt;&gt;0,"แสดง",IF($H$447&lt;&gt;0,"แสดง","  "))</f>
        <v xml:space="preserve">  </v>
      </c>
    </row>
    <row r="449" spans="1:21" hidden="1">
      <c r="B449" s="224"/>
      <c r="C449" s="266"/>
      <c r="D449" s="224"/>
      <c r="E449" s="214"/>
      <c r="F449" s="173"/>
      <c r="G449" s="173"/>
      <c r="H449" s="173"/>
      <c r="I449" s="173"/>
      <c r="J449" s="217"/>
      <c r="K449" s="217"/>
      <c r="L449" s="217"/>
      <c r="M449" s="217"/>
      <c r="N449" s="217"/>
      <c r="O449" s="217"/>
      <c r="P449" s="217"/>
      <c r="Q449" s="217"/>
      <c r="R449" s="217"/>
      <c r="S449" s="217"/>
      <c r="T449" s="217"/>
      <c r="U449" s="155" t="str">
        <f t="shared" si="51"/>
        <v xml:space="preserve">  </v>
      </c>
    </row>
    <row r="450" spans="1:21" hidden="1">
      <c r="B450" s="224"/>
      <c r="C450" s="266"/>
      <c r="D450" s="224"/>
      <c r="E450" s="209" t="s">
        <v>1774</v>
      </c>
      <c r="F450" s="173"/>
      <c r="G450" s="173"/>
      <c r="H450" s="173"/>
      <c r="I450" s="173"/>
      <c r="J450" s="217"/>
      <c r="K450" s="217"/>
      <c r="L450" s="217"/>
      <c r="M450" s="217"/>
      <c r="N450" s="217"/>
      <c r="O450" s="217"/>
      <c r="P450" s="217"/>
      <c r="Q450" s="217"/>
      <c r="R450" s="217"/>
      <c r="S450" s="217"/>
      <c r="T450" s="217"/>
      <c r="U450" s="155" t="str">
        <f t="shared" si="51"/>
        <v xml:space="preserve">  </v>
      </c>
    </row>
    <row r="451" spans="1:21" hidden="1">
      <c r="B451" s="267"/>
      <c r="C451" s="268"/>
      <c r="D451" s="267"/>
      <c r="E451" s="214"/>
      <c r="F451" s="269">
        <v>2565</v>
      </c>
      <c r="G451" s="269"/>
      <c r="H451" s="269"/>
      <c r="I451" s="465"/>
      <c r="J451" s="269">
        <v>2564</v>
      </c>
      <c r="K451" s="269"/>
      <c r="L451" s="269"/>
      <c r="M451" s="465"/>
      <c r="N451" s="465"/>
      <c r="O451" s="465"/>
      <c r="P451" s="465"/>
      <c r="Q451" s="465"/>
      <c r="R451" s="465"/>
      <c r="S451" s="465"/>
      <c r="T451" s="465"/>
      <c r="U451" s="155" t="str">
        <f t="shared" si="51"/>
        <v xml:space="preserve">  </v>
      </c>
    </row>
    <row r="452" spans="1:21" hidden="1">
      <c r="E452" s="214"/>
      <c r="F452" s="465" t="s">
        <v>1004</v>
      </c>
      <c r="G452" s="465"/>
      <c r="H452" s="465" t="s">
        <v>1005</v>
      </c>
      <c r="I452" s="465"/>
      <c r="J452" s="465" t="s">
        <v>1004</v>
      </c>
      <c r="K452" s="465"/>
      <c r="L452" s="465" t="s">
        <v>1005</v>
      </c>
      <c r="M452" s="465"/>
      <c r="N452" s="465"/>
      <c r="O452" s="465"/>
      <c r="P452" s="465"/>
      <c r="Q452" s="465"/>
      <c r="R452" s="465"/>
      <c r="S452" s="465"/>
      <c r="T452" s="465"/>
      <c r="U452" s="155" t="str">
        <f t="shared" si="51"/>
        <v xml:space="preserve">  </v>
      </c>
    </row>
    <row r="453" spans="1:21" hidden="1">
      <c r="E453" s="214" t="s">
        <v>968</v>
      </c>
      <c r="F453" s="173"/>
      <c r="G453" s="173"/>
      <c r="H453" s="216"/>
      <c r="I453" s="173"/>
      <c r="J453" s="173"/>
      <c r="K453" s="173"/>
      <c r="L453" s="216"/>
      <c r="M453" s="173"/>
      <c r="N453" s="173"/>
      <c r="O453" s="173"/>
      <c r="P453" s="173"/>
      <c r="Q453" s="173"/>
      <c r="R453" s="173"/>
      <c r="S453" s="173"/>
      <c r="T453" s="173"/>
      <c r="U453" s="155" t="str">
        <f t="shared" si="43"/>
        <v xml:space="preserve">  </v>
      </c>
    </row>
    <row r="454" spans="1:21" hidden="1">
      <c r="E454" s="214" t="s">
        <v>969</v>
      </c>
      <c r="F454" s="173"/>
      <c r="G454" s="173"/>
      <c r="H454" s="216"/>
      <c r="I454" s="173"/>
      <c r="J454" s="173"/>
      <c r="K454" s="173"/>
      <c r="L454" s="216"/>
      <c r="M454" s="173"/>
      <c r="N454" s="173"/>
      <c r="O454" s="173"/>
      <c r="P454" s="173"/>
      <c r="Q454" s="173"/>
      <c r="R454" s="173"/>
      <c r="S454" s="173"/>
      <c r="T454" s="173"/>
      <c r="U454" s="155" t="str">
        <f t="shared" si="43"/>
        <v xml:space="preserve">  </v>
      </c>
    </row>
    <row r="455" spans="1:21" hidden="1">
      <c r="E455" s="253" t="s">
        <v>970</v>
      </c>
      <c r="F455" s="173"/>
      <c r="G455" s="173"/>
      <c r="H455" s="216"/>
      <c r="I455" s="173"/>
      <c r="J455" s="173"/>
      <c r="K455" s="173"/>
      <c r="L455" s="216"/>
      <c r="M455" s="173"/>
      <c r="N455" s="173"/>
      <c r="O455" s="173"/>
      <c r="P455" s="173"/>
      <c r="Q455" s="173"/>
      <c r="R455" s="173"/>
      <c r="S455" s="173"/>
      <c r="T455" s="173"/>
      <c r="U455" s="155" t="str">
        <f t="shared" si="43"/>
        <v xml:space="preserve">  </v>
      </c>
    </row>
    <row r="456" spans="1:21" hidden="1">
      <c r="E456" s="214" t="s">
        <v>972</v>
      </c>
      <c r="F456" s="173"/>
      <c r="G456" s="173"/>
      <c r="H456" s="216"/>
      <c r="I456" s="173"/>
      <c r="J456" s="173"/>
      <c r="K456" s="173"/>
      <c r="L456" s="216"/>
      <c r="M456" s="173"/>
      <c r="N456" s="173"/>
      <c r="O456" s="173"/>
      <c r="P456" s="173"/>
      <c r="Q456" s="173"/>
      <c r="R456" s="173"/>
      <c r="S456" s="173"/>
      <c r="T456" s="173"/>
      <c r="U456" s="155" t="str">
        <f t="shared" si="43"/>
        <v xml:space="preserve">  </v>
      </c>
    </row>
    <row r="457" spans="1:21" hidden="1">
      <c r="E457" s="214" t="s">
        <v>971</v>
      </c>
      <c r="F457" s="173"/>
      <c r="G457" s="173"/>
      <c r="H457" s="216"/>
      <c r="I457" s="173"/>
      <c r="J457" s="173"/>
      <c r="K457" s="173"/>
      <c r="L457" s="216"/>
      <c r="M457" s="173"/>
      <c r="N457" s="173"/>
      <c r="O457" s="173"/>
      <c r="P457" s="173"/>
      <c r="Q457" s="173"/>
      <c r="R457" s="173"/>
      <c r="S457" s="173"/>
      <c r="T457" s="173"/>
      <c r="U457" s="155" t="str">
        <f t="shared" si="43"/>
        <v xml:space="preserve">  </v>
      </c>
    </row>
    <row r="458" spans="1:21" hidden="1">
      <c r="E458" s="214" t="s">
        <v>1115</v>
      </c>
      <c r="F458" s="173"/>
      <c r="G458" s="173"/>
      <c r="H458" s="216"/>
      <c r="I458" s="173"/>
      <c r="J458" s="173"/>
      <c r="K458" s="173"/>
      <c r="L458" s="216"/>
      <c r="M458" s="173"/>
      <c r="N458" s="173"/>
      <c r="O458" s="173"/>
      <c r="P458" s="173"/>
      <c r="Q458" s="173"/>
      <c r="R458" s="173"/>
      <c r="S458" s="173"/>
      <c r="T458" s="173"/>
      <c r="U458" s="155" t="str">
        <f t="shared" si="43"/>
        <v xml:space="preserve">  </v>
      </c>
    </row>
    <row r="459" spans="1:21" hidden="1">
      <c r="E459" s="214" t="s">
        <v>1116</v>
      </c>
      <c r="F459" s="173"/>
      <c r="G459" s="173"/>
      <c r="H459" s="216"/>
      <c r="I459" s="173"/>
      <c r="J459" s="173"/>
      <c r="K459" s="173"/>
      <c r="L459" s="216"/>
      <c r="M459" s="173"/>
      <c r="N459" s="173"/>
      <c r="O459" s="173"/>
      <c r="P459" s="173"/>
      <c r="Q459" s="173"/>
      <c r="R459" s="173"/>
      <c r="S459" s="173"/>
      <c r="T459" s="173"/>
      <c r="U459" s="155" t="str">
        <f t="shared" si="43"/>
        <v xml:space="preserve">  </v>
      </c>
    </row>
    <row r="460" spans="1:21" hidden="1">
      <c r="E460" s="214" t="s">
        <v>1117</v>
      </c>
      <c r="F460" s="173"/>
      <c r="G460" s="173"/>
      <c r="H460" s="270"/>
      <c r="I460" s="173"/>
      <c r="J460" s="173"/>
      <c r="K460" s="173"/>
      <c r="L460" s="270"/>
      <c r="M460" s="173"/>
      <c r="N460" s="173"/>
      <c r="O460" s="173"/>
      <c r="P460" s="173"/>
      <c r="Q460" s="173"/>
      <c r="R460" s="173"/>
      <c r="S460" s="173"/>
      <c r="T460" s="173"/>
      <c r="U460" s="155" t="str">
        <f t="shared" si="43"/>
        <v xml:space="preserve">  </v>
      </c>
    </row>
    <row r="461" spans="1:21" ht="20.25" hidden="1" thickBot="1">
      <c r="E461" s="156"/>
      <c r="F461" s="173"/>
      <c r="G461" s="173"/>
      <c r="H461" s="254">
        <f>SUM(H453:H460)</f>
        <v>0</v>
      </c>
      <c r="I461" s="465"/>
      <c r="J461" s="173"/>
      <c r="K461" s="173"/>
      <c r="L461" s="254">
        <f>SUM(L453:L460)</f>
        <v>0</v>
      </c>
      <c r="M461" s="232"/>
      <c r="N461" s="465"/>
      <c r="O461" s="465"/>
      <c r="P461" s="465"/>
      <c r="Q461" s="465"/>
      <c r="R461" s="465"/>
      <c r="S461" s="465"/>
      <c r="T461" s="465"/>
      <c r="U461" s="155" t="str">
        <f>IF($F$447&lt;&gt;0,"แสดง",IF($H$447&lt;&gt;0,"แสดง","  "))</f>
        <v xml:space="preserve">  </v>
      </c>
    </row>
    <row r="462" spans="1:21" hidden="1">
      <c r="B462" s="223"/>
      <c r="C462" s="229"/>
      <c r="D462" s="223"/>
      <c r="U462" s="155" t="str">
        <f>IF($F$447&lt;&gt;0,"แสดง",IF($H$447&lt;&gt;0,"แสดง","  "))</f>
        <v xml:space="preserve">  </v>
      </c>
    </row>
    <row r="463" spans="1:21" hidden="1">
      <c r="U463" s="155" t="str">
        <f t="shared" ref="U463" si="52">IF($F$447&lt;&gt;0,"แสดง",IF($H$447&lt;&gt;0,"แสดง","  "))</f>
        <v xml:space="preserve">  </v>
      </c>
    </row>
    <row r="464" spans="1:21">
      <c r="A464" s="203"/>
      <c r="B464" s="204"/>
      <c r="C464" s="205"/>
      <c r="D464" s="204"/>
      <c r="E464" s="461" t="s">
        <v>2052</v>
      </c>
      <c r="F464" s="179"/>
      <c r="G464" s="179"/>
      <c r="H464" s="179"/>
      <c r="I464" s="208"/>
      <c r="U464" s="155" t="str">
        <f>IF($F$485&lt;&gt;0,"แสดง",IF($H$485&lt;&gt;0,"แสดง","  "))</f>
        <v>แสดง</v>
      </c>
    </row>
    <row r="465" spans="1:21">
      <c r="A465" s="223"/>
      <c r="B465" s="204"/>
      <c r="C465" s="205"/>
      <c r="D465" s="204"/>
      <c r="E465" s="209"/>
      <c r="H465" s="462" t="s">
        <v>973</v>
      </c>
      <c r="I465" s="208"/>
      <c r="U465" s="155" t="str">
        <f t="shared" ref="U465:U466" si="53">IF($F$485&lt;&gt;0,"แสดง",IF($H$485&lt;&gt;0,"แสดง","  "))</f>
        <v>แสดง</v>
      </c>
    </row>
    <row r="466" spans="1:21">
      <c r="A466" s="223"/>
      <c r="B466" s="204"/>
      <c r="C466" s="205"/>
      <c r="D466" s="204"/>
      <c r="E466" s="209"/>
      <c r="F466" s="462">
        <v>2565</v>
      </c>
      <c r="G466" s="462"/>
      <c r="H466" s="462">
        <v>2564</v>
      </c>
      <c r="I466" s="462"/>
      <c r="U466" s="155" t="str">
        <f t="shared" si="53"/>
        <v>แสดง</v>
      </c>
    </row>
    <row r="467" spans="1:21" hidden="1">
      <c r="A467" s="224" t="s">
        <v>178</v>
      </c>
      <c r="B467" s="211" t="s">
        <v>177</v>
      </c>
      <c r="C467" s="212">
        <f>SUMIF('ตัดระหว่างกัน 2565'!D:D,'หมายเหตุ (2)'!$B467,'ตัดระหว่างกัน 2565'!L:L)-SUMIF('ตัดระหว่างกัน 2565'!D:D,$B467,'ตัดระหว่างกัน 2565'!K:K)</f>
        <v>0</v>
      </c>
      <c r="D467" s="213">
        <f>SUMIF('ตัดระหว่างกัน 2564'!D:D,$B467,'ตัดระหว่างกัน 2564'!L:L)-SUMIF('ตัดระหว่างกัน 2564'!D:D,'หมายเหตุ (2)'!$B467,'ตัดระหว่างกัน 2564'!K:K)</f>
        <v>0</v>
      </c>
      <c r="E467" s="214" t="s">
        <v>176</v>
      </c>
      <c r="F467" s="215">
        <f>SUM(C467)</f>
        <v>0</v>
      </c>
      <c r="G467" s="215"/>
      <c r="H467" s="215">
        <f>SUM(D467)</f>
        <v>0</v>
      </c>
      <c r="I467" s="173"/>
      <c r="U467" s="155" t="str">
        <f t="shared" ref="U467:U516" si="54">IF(F467&lt;&gt;0,"แสดง",IF(H467&lt;&gt;0,"แสดง","  "))</f>
        <v xml:space="preserve">  </v>
      </c>
    </row>
    <row r="468" spans="1:21" hidden="1">
      <c r="A468" s="227" t="s">
        <v>179</v>
      </c>
      <c r="B468" s="211" t="s">
        <v>180</v>
      </c>
      <c r="C468" s="212">
        <f>SUMIF('ตัดระหว่างกัน 2565'!D:D,'หมายเหตุ (2)'!$B468,'ตัดระหว่างกัน 2565'!L:L)-SUMIF('ตัดระหว่างกัน 2565'!D:D,$B468,'ตัดระหว่างกัน 2565'!K:K)</f>
        <v>0</v>
      </c>
      <c r="D468" s="213">
        <f>SUMIF('ตัดระหว่างกัน 2564'!D:D,$B468,'ตัดระหว่างกัน 2564'!L:L)-SUMIF('ตัดระหว่างกัน 2564'!D:D,'หมายเหตุ (2)'!$B468,'ตัดระหว่างกัน 2564'!K:K)</f>
        <v>0</v>
      </c>
      <c r="E468" s="180" t="s">
        <v>179</v>
      </c>
      <c r="F468" s="215">
        <f>SUM(C468)</f>
        <v>0</v>
      </c>
      <c r="G468" s="215"/>
      <c r="H468" s="215">
        <f>SUM(D468)</f>
        <v>0</v>
      </c>
      <c r="I468" s="173"/>
      <c r="U468" s="155" t="str">
        <f t="shared" si="54"/>
        <v xml:space="preserve">  </v>
      </c>
    </row>
    <row r="469" spans="1:21">
      <c r="A469" s="227" t="s">
        <v>1490</v>
      </c>
      <c r="B469" s="219" t="s">
        <v>1489</v>
      </c>
      <c r="C469" s="212">
        <f>SUMIF('ตัดระหว่างกัน 2565'!D:D,'หมายเหตุ (2)'!$B469,'ตัดระหว่างกัน 2565'!L:L)-SUMIF('ตัดระหว่างกัน 2565'!D:D,$B469,'ตัดระหว่างกัน 2565'!K:K)</f>
        <v>0</v>
      </c>
      <c r="D469" s="213">
        <f>SUMIF('ตัดระหว่างกัน 2564'!D:D,$B469,'ตัดระหว่างกัน 2564'!L:L)-SUMIF('ตัดระหว่างกัน 2564'!D:D,'หมายเหตุ (2)'!$B469,'ตัดระหว่างกัน 2564'!K:K)</f>
        <v>0</v>
      </c>
      <c r="E469" s="180" t="s">
        <v>181</v>
      </c>
      <c r="F469" s="166">
        <f>SUM(C469:C470)</f>
        <v>14651.7</v>
      </c>
      <c r="G469" s="166"/>
      <c r="H469" s="166">
        <f>SUM(D469:D470)</f>
        <v>14651.7</v>
      </c>
      <c r="I469" s="159"/>
      <c r="U469" s="155" t="str">
        <f t="shared" si="54"/>
        <v>แสดง</v>
      </c>
    </row>
    <row r="470" spans="1:21" hidden="1">
      <c r="A470" s="227" t="s">
        <v>1492</v>
      </c>
      <c r="B470" s="219" t="s">
        <v>1491</v>
      </c>
      <c r="C470" s="212">
        <f>SUMIF('ตัดระหว่างกัน 2565'!D:D,'หมายเหตุ (2)'!$B470,'ตัดระหว่างกัน 2565'!L:L)-SUMIF('ตัดระหว่างกัน 2565'!D:D,$B470,'ตัดระหว่างกัน 2565'!K:K)</f>
        <v>14651.7</v>
      </c>
      <c r="D470" s="213">
        <f>SUMIF('ตัดระหว่างกัน 2564'!D:D,$B470,'ตัดระหว่างกัน 2564'!L:L)-SUMIF('ตัดระหว่างกัน 2564'!D:D,'หมายเหตุ (2)'!$B470,'ตัดระหว่างกัน 2564'!K:K)</f>
        <v>14651.7</v>
      </c>
      <c r="E470" s="180"/>
      <c r="F470" s="159"/>
      <c r="G470" s="159"/>
      <c r="H470" s="159"/>
      <c r="I470" s="159"/>
      <c r="U470" s="155" t="str">
        <f t="shared" si="54"/>
        <v xml:space="preserve">  </v>
      </c>
    </row>
    <row r="471" spans="1:21">
      <c r="A471" s="224" t="s">
        <v>1494</v>
      </c>
      <c r="B471" s="225" t="s">
        <v>1493</v>
      </c>
      <c r="C471" s="212">
        <f>SUMIF('ตัดระหว่างกัน 2565'!D:D,'หมายเหตุ (2)'!$B471,'ตัดระหว่างกัน 2565'!L:L)-SUMIF('ตัดระหว่างกัน 2565'!D:D,$B471,'ตัดระหว่างกัน 2565'!K:K)</f>
        <v>0</v>
      </c>
      <c r="D471" s="213">
        <f>SUMIF('ตัดระหว่างกัน 2564'!D:D,$B471,'ตัดระหว่างกัน 2564'!L:L)-SUMIF('ตัดระหว่างกัน 2564'!D:D,'หมายเหตุ (2)'!$B471,'ตัดระหว่างกัน 2564'!K:K)</f>
        <v>0</v>
      </c>
      <c r="E471" s="158" t="s">
        <v>182</v>
      </c>
      <c r="F471" s="166">
        <f>SUM(C471:C478)</f>
        <v>11140</v>
      </c>
      <c r="G471" s="166"/>
      <c r="H471" s="166">
        <f>SUM(D471:D478)</f>
        <v>5500</v>
      </c>
      <c r="I471" s="159"/>
      <c r="U471" s="155" t="str">
        <f t="shared" si="54"/>
        <v>แสดง</v>
      </c>
    </row>
    <row r="472" spans="1:21" hidden="1">
      <c r="A472" s="224" t="s">
        <v>1496</v>
      </c>
      <c r="B472" s="225" t="s">
        <v>1495</v>
      </c>
      <c r="C472" s="212">
        <f>SUMIF('ตัดระหว่างกัน 2565'!D:D,'หมายเหตุ (2)'!$B472,'ตัดระหว่างกัน 2565'!L:L)-SUMIF('ตัดระหว่างกัน 2565'!D:D,$B472,'ตัดระหว่างกัน 2565'!K:K)</f>
        <v>0</v>
      </c>
      <c r="D472" s="213">
        <f>SUMIF('ตัดระหว่างกัน 2564'!D:D,$B472,'ตัดระหว่างกัน 2564'!L:L)-SUMIF('ตัดระหว่างกัน 2564'!D:D,'หมายเหตุ (2)'!$B472,'ตัดระหว่างกัน 2564'!K:K)</f>
        <v>0</v>
      </c>
      <c r="E472" s="158"/>
      <c r="F472" s="159"/>
      <c r="G472" s="159"/>
      <c r="H472" s="159"/>
      <c r="I472" s="159"/>
      <c r="U472" s="155" t="str">
        <f t="shared" si="54"/>
        <v xml:space="preserve">  </v>
      </c>
    </row>
    <row r="473" spans="1:21" hidden="1">
      <c r="A473" s="224" t="s">
        <v>1498</v>
      </c>
      <c r="B473" s="225" t="s">
        <v>1497</v>
      </c>
      <c r="C473" s="212">
        <f>SUMIF('ตัดระหว่างกัน 2565'!D:D,'หมายเหตุ (2)'!$B473,'ตัดระหว่างกัน 2565'!L:L)-SUMIF('ตัดระหว่างกัน 2565'!D:D,$B473,'ตัดระหว่างกัน 2565'!K:K)</f>
        <v>0</v>
      </c>
      <c r="D473" s="213">
        <f>SUMIF('ตัดระหว่างกัน 2564'!D:D,$B473,'ตัดระหว่างกัน 2564'!L:L)-SUMIF('ตัดระหว่างกัน 2564'!D:D,'หมายเหตุ (2)'!$B473,'ตัดระหว่างกัน 2564'!K:K)</f>
        <v>0</v>
      </c>
      <c r="E473" s="158"/>
      <c r="F473" s="159"/>
      <c r="G473" s="159"/>
      <c r="H473" s="159"/>
      <c r="I473" s="159"/>
      <c r="U473" s="155" t="str">
        <f t="shared" si="54"/>
        <v xml:space="preserve">  </v>
      </c>
    </row>
    <row r="474" spans="1:21" hidden="1">
      <c r="A474" s="224" t="s">
        <v>1500</v>
      </c>
      <c r="B474" s="225" t="s">
        <v>1499</v>
      </c>
      <c r="C474" s="212">
        <f>SUMIF('ตัดระหว่างกัน 2565'!D:D,'หมายเหตุ (2)'!$B474,'ตัดระหว่างกัน 2565'!L:L)-SUMIF('ตัดระหว่างกัน 2565'!D:D,$B474,'ตัดระหว่างกัน 2565'!K:K)</f>
        <v>0</v>
      </c>
      <c r="D474" s="213">
        <f>SUMIF('ตัดระหว่างกัน 2564'!D:D,$B474,'ตัดระหว่างกัน 2564'!L:L)-SUMIF('ตัดระหว่างกัน 2564'!D:D,'หมายเหตุ (2)'!$B474,'ตัดระหว่างกัน 2564'!K:K)</f>
        <v>0</v>
      </c>
      <c r="E474" s="158"/>
      <c r="F474" s="159"/>
      <c r="G474" s="159"/>
      <c r="H474" s="159"/>
      <c r="I474" s="159"/>
      <c r="U474" s="155" t="str">
        <f t="shared" si="54"/>
        <v xml:space="preserve">  </v>
      </c>
    </row>
    <row r="475" spans="1:21" hidden="1">
      <c r="A475" s="224" t="s">
        <v>1502</v>
      </c>
      <c r="B475" s="225" t="s">
        <v>1501</v>
      </c>
      <c r="C475" s="212">
        <f>SUMIF('ตัดระหว่างกัน 2565'!D:D,'หมายเหตุ (2)'!$B475,'ตัดระหว่างกัน 2565'!L:L)-SUMIF('ตัดระหว่างกัน 2565'!D:D,$B475,'ตัดระหว่างกัน 2565'!K:K)</f>
        <v>0</v>
      </c>
      <c r="D475" s="213">
        <f>SUMIF('ตัดระหว่างกัน 2564'!D:D,$B475,'ตัดระหว่างกัน 2564'!L:L)-SUMIF('ตัดระหว่างกัน 2564'!D:D,'หมายเหตุ (2)'!$B475,'ตัดระหว่างกัน 2564'!K:K)</f>
        <v>0</v>
      </c>
      <c r="E475" s="158"/>
      <c r="F475" s="159"/>
      <c r="G475" s="159"/>
      <c r="H475" s="159"/>
      <c r="I475" s="159"/>
      <c r="U475" s="155" t="str">
        <f t="shared" si="54"/>
        <v xml:space="preserve">  </v>
      </c>
    </row>
    <row r="476" spans="1:21" hidden="1">
      <c r="A476" s="224" t="s">
        <v>1504</v>
      </c>
      <c r="B476" s="225" t="s">
        <v>1503</v>
      </c>
      <c r="C476" s="212">
        <f>SUMIF('ตัดระหว่างกัน 2565'!D:D,'หมายเหตุ (2)'!$B476,'ตัดระหว่างกัน 2565'!L:L)-SUMIF('ตัดระหว่างกัน 2565'!D:D,$B476,'ตัดระหว่างกัน 2565'!K:K)</f>
        <v>0</v>
      </c>
      <c r="D476" s="213">
        <f>SUMIF('ตัดระหว่างกัน 2564'!D:D,$B476,'ตัดระหว่างกัน 2564'!L:L)-SUMIF('ตัดระหว่างกัน 2564'!D:D,'หมายเหตุ (2)'!$B476,'ตัดระหว่างกัน 2564'!K:K)</f>
        <v>0</v>
      </c>
      <c r="E476" s="158"/>
      <c r="F476" s="159"/>
      <c r="G476" s="159"/>
      <c r="H476" s="159"/>
      <c r="I476" s="159"/>
      <c r="U476" s="155" t="str">
        <f t="shared" si="54"/>
        <v xml:space="preserve">  </v>
      </c>
    </row>
    <row r="477" spans="1:21" hidden="1">
      <c r="A477" s="224" t="s">
        <v>1506</v>
      </c>
      <c r="B477" s="225" t="s">
        <v>1505</v>
      </c>
      <c r="C477" s="212">
        <f>SUMIF('ตัดระหว่างกัน 2565'!D:D,'หมายเหตุ (2)'!$B477,'ตัดระหว่างกัน 2565'!L:L)-SUMIF('ตัดระหว่างกัน 2565'!D:D,$B477,'ตัดระหว่างกัน 2565'!K:K)</f>
        <v>0</v>
      </c>
      <c r="D477" s="213">
        <f>SUMIF('ตัดระหว่างกัน 2564'!D:D,$B477,'ตัดระหว่างกัน 2564'!L:L)-SUMIF('ตัดระหว่างกัน 2564'!D:D,'หมายเหตุ (2)'!$B477,'ตัดระหว่างกัน 2564'!K:K)</f>
        <v>0</v>
      </c>
      <c r="E477" s="158"/>
      <c r="F477" s="159"/>
      <c r="G477" s="159"/>
      <c r="H477" s="159"/>
      <c r="I477" s="159"/>
      <c r="U477" s="155" t="str">
        <f t="shared" si="54"/>
        <v xml:space="preserve">  </v>
      </c>
    </row>
    <row r="478" spans="1:21" hidden="1">
      <c r="A478" s="224" t="s">
        <v>1508</v>
      </c>
      <c r="B478" s="225" t="s">
        <v>1507</v>
      </c>
      <c r="C478" s="212">
        <f>SUMIF('ตัดระหว่างกัน 2565'!D:D,'หมายเหตุ (2)'!$B478,'ตัดระหว่างกัน 2565'!L:L)-SUMIF('ตัดระหว่างกัน 2565'!D:D,$B478,'ตัดระหว่างกัน 2565'!K:K)</f>
        <v>11140</v>
      </c>
      <c r="D478" s="213">
        <f>SUMIF('ตัดระหว่างกัน 2564'!D:D,$B478,'ตัดระหว่างกัน 2564'!L:L)-SUMIF('ตัดระหว่างกัน 2564'!D:D,'หมายเหตุ (2)'!$B478,'ตัดระหว่างกัน 2564'!K:K)</f>
        <v>5500</v>
      </c>
      <c r="E478" s="158"/>
      <c r="F478" s="159"/>
      <c r="G478" s="159"/>
      <c r="H478" s="159"/>
      <c r="I478" s="159"/>
      <c r="U478" s="155" t="str">
        <f t="shared" si="54"/>
        <v xml:space="preserve">  </v>
      </c>
    </row>
    <row r="479" spans="1:21">
      <c r="A479" s="224" t="s">
        <v>185</v>
      </c>
      <c r="B479" s="211" t="s">
        <v>184</v>
      </c>
      <c r="C479" s="212">
        <f>SUMIF('ตัดระหว่างกัน 2565'!D:D,'หมายเหตุ (2)'!$B479,'ตัดระหว่างกัน 2565'!L:L)-SUMIF('ตัดระหว่างกัน 2565'!D:D,$B479,'ตัดระหว่างกัน 2565'!K:K)</f>
        <v>104668</v>
      </c>
      <c r="D479" s="213">
        <f>SUMIF('ตัดระหว่างกัน 2564'!D:D,$B479,'ตัดระหว่างกัน 2564'!L:L)-SUMIF('ตัดระหว่างกัน 2564'!D:D,'หมายเหตุ (2)'!$B479,'ตัดระหว่างกัน 2564'!K:K)</f>
        <v>349930</v>
      </c>
      <c r="E479" s="214" t="s">
        <v>183</v>
      </c>
      <c r="F479" s="215">
        <f>SUM(C479)</f>
        <v>104668</v>
      </c>
      <c r="G479" s="215"/>
      <c r="H479" s="215">
        <f>SUM(D479)</f>
        <v>349930</v>
      </c>
      <c r="I479" s="173"/>
      <c r="U479" s="155" t="str">
        <f t="shared" si="54"/>
        <v>แสดง</v>
      </c>
    </row>
    <row r="480" spans="1:21" hidden="1">
      <c r="A480" s="224" t="s">
        <v>188</v>
      </c>
      <c r="B480" s="211" t="s">
        <v>187</v>
      </c>
      <c r="C480" s="212">
        <f>SUMIF('ตัดระหว่างกัน 2565'!D:D,'หมายเหตุ (2)'!$B480,'ตัดระหว่างกัน 2565'!L:L)-SUMIF('ตัดระหว่างกัน 2565'!D:D,$B480,'ตัดระหว่างกัน 2565'!K:K)</f>
        <v>0</v>
      </c>
      <c r="D480" s="213">
        <f>SUMIF('ตัดระหว่างกัน 2564'!D:D,$B480,'ตัดระหว่างกัน 2564'!L:L)-SUMIF('ตัดระหว่างกัน 2564'!D:D,'หมายเหตุ (2)'!$B480,'ตัดระหว่างกัน 2564'!K:K)</f>
        <v>0</v>
      </c>
      <c r="E480" s="214" t="s">
        <v>186</v>
      </c>
      <c r="F480" s="215">
        <f>SUM(C480)</f>
        <v>0</v>
      </c>
      <c r="G480" s="215"/>
      <c r="H480" s="215">
        <f>SUM(D480)</f>
        <v>0</v>
      </c>
      <c r="I480" s="173"/>
      <c r="U480" s="155" t="str">
        <f t="shared" si="54"/>
        <v xml:space="preserve">  </v>
      </c>
    </row>
    <row r="481" spans="1:21" hidden="1">
      <c r="A481" s="224" t="s">
        <v>1510</v>
      </c>
      <c r="B481" s="225" t="s">
        <v>1509</v>
      </c>
      <c r="C481" s="212">
        <f>SUMIF('ตัดระหว่างกัน 2565'!D:D,'หมายเหตุ (2)'!$B481,'ตัดระหว่างกัน 2565'!L:L)-SUMIF('ตัดระหว่างกัน 2565'!D:D,$B481,'ตัดระหว่างกัน 2565'!K:K)</f>
        <v>0</v>
      </c>
      <c r="D481" s="213">
        <f>SUMIF('ตัดระหว่างกัน 2564'!D:D,$B481,'ตัดระหว่างกัน 2564'!L:L)-SUMIF('ตัดระหว่างกัน 2564'!D:D,'หมายเหตุ (2)'!$B481,'ตัดระหว่างกัน 2564'!K:K)</f>
        <v>0</v>
      </c>
      <c r="E481" s="158" t="s">
        <v>189</v>
      </c>
      <c r="F481" s="181">
        <f>SUM(C481:C484)</f>
        <v>0</v>
      </c>
      <c r="G481" s="215"/>
      <c r="H481" s="181">
        <f>SUM(D481:D484)</f>
        <v>0</v>
      </c>
      <c r="I481" s="159"/>
      <c r="U481" s="155" t="str">
        <f t="shared" si="54"/>
        <v xml:space="preserve">  </v>
      </c>
    </row>
    <row r="482" spans="1:21" hidden="1">
      <c r="A482" s="224" t="s">
        <v>1512</v>
      </c>
      <c r="B482" s="225" t="s">
        <v>1511</v>
      </c>
      <c r="C482" s="212">
        <f>SUMIF('ตัดระหว่างกัน 2565'!D:D,'หมายเหตุ (2)'!$B482,'ตัดระหว่างกัน 2565'!L:L)-SUMIF('ตัดระหว่างกัน 2565'!D:D,$B482,'ตัดระหว่างกัน 2565'!K:K)</f>
        <v>0</v>
      </c>
      <c r="D482" s="213">
        <f>SUMIF('ตัดระหว่างกัน 2564'!D:D,$B482,'ตัดระหว่างกัน 2564'!L:L)-SUMIF('ตัดระหว่างกัน 2564'!D:D,'หมายเหตุ (2)'!$B482,'ตัดระหว่างกัน 2564'!K:K)</f>
        <v>0</v>
      </c>
      <c r="E482" s="158"/>
      <c r="F482" s="159"/>
      <c r="G482" s="215"/>
      <c r="H482" s="159"/>
      <c r="I482" s="159"/>
      <c r="U482" s="155" t="str">
        <f t="shared" si="54"/>
        <v xml:space="preserve">  </v>
      </c>
    </row>
    <row r="483" spans="1:21" hidden="1">
      <c r="A483" s="224" t="s">
        <v>1514</v>
      </c>
      <c r="B483" s="225" t="s">
        <v>1513</v>
      </c>
      <c r="C483" s="212">
        <f>SUMIF('ตัดระหว่างกัน 2565'!D:D,'หมายเหตุ (2)'!$B483,'ตัดระหว่างกัน 2565'!L:L)-SUMIF('ตัดระหว่างกัน 2565'!D:D,$B483,'ตัดระหว่างกัน 2565'!K:K)</f>
        <v>0</v>
      </c>
      <c r="D483" s="213">
        <f>SUMIF('ตัดระหว่างกัน 2564'!D:D,$B483,'ตัดระหว่างกัน 2564'!L:L)-SUMIF('ตัดระหว่างกัน 2564'!D:D,'หมายเหตุ (2)'!$B483,'ตัดระหว่างกัน 2564'!K:K)</f>
        <v>0</v>
      </c>
      <c r="E483" s="158"/>
      <c r="F483" s="159"/>
      <c r="G483" s="215"/>
      <c r="H483" s="159"/>
      <c r="I483" s="159"/>
      <c r="U483" s="155" t="str">
        <f t="shared" si="54"/>
        <v xml:space="preserve">  </v>
      </c>
    </row>
    <row r="484" spans="1:21" hidden="1">
      <c r="A484" s="224" t="s">
        <v>1516</v>
      </c>
      <c r="B484" s="225" t="s">
        <v>1515</v>
      </c>
      <c r="C484" s="212">
        <f>SUMIF('ตัดระหว่างกัน 2565'!D:D,'หมายเหตุ (2)'!$B484,'ตัดระหว่างกัน 2565'!L:L)-SUMIF('ตัดระหว่างกัน 2565'!D:D,$B484,'ตัดระหว่างกัน 2565'!K:K)</f>
        <v>0</v>
      </c>
      <c r="D484" s="213">
        <f>SUMIF('ตัดระหว่างกัน 2564'!D:D,$B484,'ตัดระหว่างกัน 2564'!L:L)-SUMIF('ตัดระหว่างกัน 2564'!D:D,'หมายเหตุ (2)'!$B484,'ตัดระหว่างกัน 2564'!K:K)</f>
        <v>0</v>
      </c>
      <c r="E484" s="158"/>
      <c r="F484" s="159"/>
      <c r="G484" s="215"/>
      <c r="H484" s="159"/>
      <c r="I484" s="159"/>
      <c r="U484" s="155" t="str">
        <f t="shared" si="54"/>
        <v xml:space="preserve">  </v>
      </c>
    </row>
    <row r="485" spans="1:21" ht="20.25" thickBot="1">
      <c r="A485" s="224"/>
      <c r="B485" s="211"/>
      <c r="C485" s="229"/>
      <c r="D485" s="211"/>
      <c r="E485" s="209" t="s">
        <v>1087</v>
      </c>
      <c r="F485" s="254">
        <f>SUM(F467:F481)</f>
        <v>130459.7</v>
      </c>
      <c r="G485" s="215"/>
      <c r="H485" s="254">
        <f>SUM(H467:H481)</f>
        <v>370081.7</v>
      </c>
      <c r="I485" s="465"/>
      <c r="U485" s="155" t="str">
        <f t="shared" si="54"/>
        <v>แสดง</v>
      </c>
    </row>
    <row r="486" spans="1:21" ht="20.25" thickTop="1">
      <c r="A486" s="224"/>
      <c r="B486" s="211"/>
      <c r="C486" s="229"/>
      <c r="D486" s="211"/>
      <c r="E486" s="209"/>
      <c r="F486" s="468"/>
      <c r="G486" s="215"/>
      <c r="H486" s="468"/>
      <c r="I486" s="469"/>
    </row>
    <row r="487" spans="1:21">
      <c r="A487" s="224"/>
      <c r="B487" s="211"/>
      <c r="C487" s="229"/>
      <c r="D487" s="211"/>
      <c r="E487" s="209"/>
      <c r="F487" s="468"/>
      <c r="G487" s="215"/>
      <c r="H487" s="468"/>
      <c r="I487" s="469"/>
    </row>
    <row r="488" spans="1:21" hidden="1">
      <c r="A488" s="224"/>
      <c r="B488" s="211"/>
      <c r="C488" s="229"/>
      <c r="D488" s="211"/>
      <c r="E488" s="209"/>
      <c r="F488" s="468"/>
      <c r="G488" s="215"/>
      <c r="H488" s="468"/>
      <c r="I488" s="469"/>
    </row>
    <row r="489" spans="1:21" hidden="1">
      <c r="A489" s="224"/>
      <c r="B489" s="211"/>
      <c r="C489" s="229"/>
      <c r="D489" s="211"/>
      <c r="E489" s="209"/>
      <c r="F489" s="468"/>
      <c r="G489" s="215"/>
      <c r="H489" s="468"/>
      <c r="I489" s="469"/>
    </row>
    <row r="490" spans="1:21" hidden="1">
      <c r="A490" s="224"/>
      <c r="B490" s="211"/>
      <c r="C490" s="229"/>
      <c r="D490" s="211"/>
      <c r="E490" s="209"/>
      <c r="F490" s="468"/>
      <c r="G490" s="215"/>
      <c r="H490" s="468"/>
      <c r="I490" s="469"/>
    </row>
    <row r="491" spans="1:21" hidden="1">
      <c r="A491" s="224"/>
      <c r="B491" s="211"/>
      <c r="C491" s="229"/>
      <c r="D491" s="211"/>
      <c r="E491" s="214"/>
      <c r="F491" s="173"/>
      <c r="G491" s="215"/>
      <c r="H491" s="173"/>
      <c r="I491" s="173"/>
      <c r="U491" s="155" t="str">
        <f t="shared" ref="U491:U492" si="55">IF($F$485&lt;&gt;0,"แสดง",IF($H$485&lt;&gt;0,"แสดง","  "))</f>
        <v>แสดง</v>
      </c>
    </row>
    <row r="492" spans="1:21" hidden="1">
      <c r="G492" s="215"/>
      <c r="U492" s="155" t="str">
        <f t="shared" si="55"/>
        <v>แสดง</v>
      </c>
    </row>
    <row r="493" spans="1:21" hidden="1">
      <c r="A493" s="271"/>
      <c r="B493" s="271"/>
      <c r="C493" s="272"/>
      <c r="D493" s="271"/>
      <c r="E493" s="179" t="s">
        <v>1880</v>
      </c>
      <c r="F493" s="179"/>
      <c r="G493" s="215"/>
      <c r="H493" s="179"/>
      <c r="I493" s="179"/>
      <c r="J493" s="179"/>
      <c r="K493" s="179"/>
      <c r="L493" s="179"/>
      <c r="M493" s="179"/>
      <c r="N493" s="179"/>
      <c r="O493" s="179"/>
      <c r="P493" s="179"/>
      <c r="Q493" s="179"/>
      <c r="R493" s="179"/>
      <c r="S493" s="179"/>
      <c r="T493" s="179"/>
      <c r="U493" s="155" t="str">
        <f>IF($C$494&lt;&gt;0,"แสดง",IF($D$494&lt;&gt;0,"แสดง","  "))</f>
        <v xml:space="preserve">  </v>
      </c>
    </row>
    <row r="494" spans="1:21" hidden="1">
      <c r="A494" s="224" t="s">
        <v>1760</v>
      </c>
      <c r="B494" s="225" t="s">
        <v>1794</v>
      </c>
      <c r="C494" s="212">
        <f>SUMIF('ตัดระหว่างกัน 2565'!D:D,'หมายเหตุ (2)'!$B494,'ตัดระหว่างกัน 2565'!L:L)-SUMIF('ตัดระหว่างกัน 2565'!D:D,$B494,'ตัดระหว่างกัน 2565'!K:K)</f>
        <v>0</v>
      </c>
      <c r="D494" s="213">
        <f>SUMIF('ตัดระหว่างกัน 2564'!D:D,$B494,'ตัดระหว่างกัน 2564'!L:L)-SUMIF('ตัดระหว่างกัน 2564'!D:D,'หมายเหตุ (2)'!$B494,'ตัดระหว่างกัน 2564'!K:K)</f>
        <v>0</v>
      </c>
      <c r="E494" s="273" t="s">
        <v>1766</v>
      </c>
      <c r="F494" s="214"/>
      <c r="G494" s="214"/>
      <c r="H494" s="214"/>
      <c r="I494" s="214"/>
      <c r="J494" s="214"/>
      <c r="K494" s="214"/>
      <c r="L494" s="214"/>
      <c r="M494" s="214"/>
      <c r="N494" s="214"/>
      <c r="O494" s="214"/>
      <c r="P494" s="214"/>
      <c r="Q494" s="214"/>
      <c r="R494" s="214"/>
      <c r="S494" s="214"/>
      <c r="T494" s="214"/>
      <c r="U494" s="155" t="str">
        <f t="shared" ref="U494:U496" si="56">IF($C$494&lt;&gt;0,"แสดง",IF($D$494&lt;&gt;0,"แสดง","  "))</f>
        <v xml:space="preserve">  </v>
      </c>
    </row>
    <row r="495" spans="1:21" hidden="1">
      <c r="A495" s="224"/>
      <c r="B495" s="224"/>
      <c r="C495" s="266"/>
      <c r="D495" s="224"/>
      <c r="E495" s="214"/>
      <c r="F495" s="214"/>
      <c r="G495" s="214"/>
      <c r="H495" s="214"/>
      <c r="I495" s="214"/>
      <c r="J495" s="214"/>
      <c r="K495" s="214"/>
      <c r="L495" s="214"/>
      <c r="M495" s="214"/>
      <c r="N495" s="214"/>
      <c r="O495" s="214"/>
      <c r="P495" s="214"/>
      <c r="Q495" s="214"/>
      <c r="R495" s="214"/>
      <c r="S495" s="214"/>
      <c r="T495" s="214"/>
      <c r="U495" s="155" t="str">
        <f t="shared" si="56"/>
        <v xml:space="preserve">  </v>
      </c>
    </row>
    <row r="496" spans="1:21" hidden="1">
      <c r="U496" s="155" t="str">
        <f t="shared" si="56"/>
        <v xml:space="preserve">  </v>
      </c>
    </row>
    <row r="497" spans="1:21" hidden="1">
      <c r="A497" s="203"/>
      <c r="B497" s="204"/>
      <c r="C497" s="205"/>
      <c r="D497" s="204"/>
      <c r="E497" s="461" t="s">
        <v>1881</v>
      </c>
      <c r="F497" s="179"/>
      <c r="G497" s="179"/>
      <c r="H497" s="179"/>
      <c r="I497" s="208"/>
      <c r="U497" s="155" t="str">
        <f>IF($F$507&lt;&gt;0,"แสดง",IF($H$507&lt;&gt;0,"แสดง","  "))</f>
        <v xml:space="preserve">  </v>
      </c>
    </row>
    <row r="498" spans="1:21" hidden="1">
      <c r="A498" s="223"/>
      <c r="B498" s="204"/>
      <c r="C498" s="205"/>
      <c r="D498" s="204"/>
      <c r="E498" s="209"/>
      <c r="H498" s="462" t="s">
        <v>973</v>
      </c>
      <c r="I498" s="208"/>
      <c r="U498" s="155" t="str">
        <f t="shared" ref="U498:U499" si="57">IF($F$507&lt;&gt;0,"แสดง",IF($H$507&lt;&gt;0,"แสดง","  "))</f>
        <v xml:space="preserve">  </v>
      </c>
    </row>
    <row r="499" spans="1:21" hidden="1">
      <c r="A499" s="223"/>
      <c r="B499" s="204"/>
      <c r="C499" s="205"/>
      <c r="D499" s="204"/>
      <c r="E499" s="209"/>
      <c r="F499" s="462">
        <v>2565</v>
      </c>
      <c r="G499" s="462"/>
      <c r="H499" s="462">
        <v>2564</v>
      </c>
      <c r="I499" s="462"/>
      <c r="U499" s="155" t="str">
        <f t="shared" si="57"/>
        <v xml:space="preserve">  </v>
      </c>
    </row>
    <row r="500" spans="1:21" hidden="1">
      <c r="A500" s="224" t="s">
        <v>159</v>
      </c>
      <c r="B500" s="211" t="s">
        <v>160</v>
      </c>
      <c r="C500" s="212">
        <f>SUMIF('ตัดระหว่างกัน 2565'!D:D,'หมายเหตุ (2)'!$B500,'ตัดระหว่างกัน 2565'!L:L)-SUMIF('ตัดระหว่างกัน 2565'!D:D,$B500,'ตัดระหว่างกัน 2565'!K:K)</f>
        <v>0</v>
      </c>
      <c r="D500" s="213">
        <f>SUMIF('ตัดระหว่างกัน 2564'!D:D,$B500,'ตัดระหว่างกัน 2564'!L:L)-SUMIF('ตัดระหว่างกัน 2564'!D:D,'หมายเหตุ (2)'!$B500,'ตัดระหว่างกัน 2564'!K:K)</f>
        <v>0</v>
      </c>
      <c r="E500" s="185" t="s">
        <v>159</v>
      </c>
      <c r="F500" s="215">
        <f>SUM(C500)</f>
        <v>0</v>
      </c>
      <c r="G500" s="215"/>
      <c r="H500" s="215">
        <f t="shared" ref="H500:H506" si="58">SUM(D500)</f>
        <v>0</v>
      </c>
      <c r="I500" s="173"/>
      <c r="U500" s="155" t="str">
        <f t="shared" si="54"/>
        <v xml:space="preserve">  </v>
      </c>
    </row>
    <row r="501" spans="1:21" hidden="1">
      <c r="A501" s="224" t="s">
        <v>190</v>
      </c>
      <c r="B501" s="211" t="s">
        <v>191</v>
      </c>
      <c r="C501" s="212">
        <f>SUMIF('ตัดระหว่างกัน 2565'!D:D,'หมายเหตุ (2)'!$B501,'ตัดระหว่างกัน 2565'!L:L)-SUMIF('ตัดระหว่างกัน 2565'!D:D,$B501,'ตัดระหว่างกัน 2565'!K:K)</f>
        <v>0</v>
      </c>
      <c r="D501" s="213">
        <f>SUMIF('ตัดระหว่างกัน 2564'!D:D,$B501,'ตัดระหว่างกัน 2564'!L:L)-SUMIF('ตัดระหว่างกัน 2564'!D:D,'หมายเหตุ (2)'!$B501,'ตัดระหว่างกัน 2564'!K:K)</f>
        <v>0</v>
      </c>
      <c r="E501" s="214" t="s">
        <v>190</v>
      </c>
      <c r="F501" s="215">
        <f t="shared" ref="F501:F506" si="59">SUM(C501)</f>
        <v>0</v>
      </c>
      <c r="G501" s="215"/>
      <c r="H501" s="215">
        <f t="shared" si="58"/>
        <v>0</v>
      </c>
      <c r="I501" s="173"/>
      <c r="U501" s="155" t="str">
        <f t="shared" si="54"/>
        <v xml:space="preserve">  </v>
      </c>
    </row>
    <row r="502" spans="1:21" hidden="1">
      <c r="A502" s="224" t="s">
        <v>192</v>
      </c>
      <c r="B502" s="211" t="s">
        <v>193</v>
      </c>
      <c r="C502" s="212">
        <f>SUMIF('ตัดระหว่างกัน 2565'!D:D,'หมายเหตุ (2)'!$B502,'ตัดระหว่างกัน 2565'!L:L)-SUMIF('ตัดระหว่างกัน 2565'!D:D,$B502,'ตัดระหว่างกัน 2565'!K:K)</f>
        <v>0</v>
      </c>
      <c r="D502" s="213">
        <f>SUMIF('ตัดระหว่างกัน 2564'!D:D,$B502,'ตัดระหว่างกัน 2564'!L:L)-SUMIF('ตัดระหว่างกัน 2564'!D:D,'หมายเหตุ (2)'!$B502,'ตัดระหว่างกัน 2564'!K:K)</f>
        <v>0</v>
      </c>
      <c r="E502" s="214" t="s">
        <v>192</v>
      </c>
      <c r="F502" s="215">
        <f t="shared" si="59"/>
        <v>0</v>
      </c>
      <c r="G502" s="215"/>
      <c r="H502" s="215">
        <f t="shared" si="58"/>
        <v>0</v>
      </c>
      <c r="I502" s="173"/>
      <c r="U502" s="155" t="str">
        <f t="shared" si="54"/>
        <v xml:space="preserve">  </v>
      </c>
    </row>
    <row r="503" spans="1:21" hidden="1">
      <c r="A503" s="224" t="s">
        <v>194</v>
      </c>
      <c r="B503" s="211" t="s">
        <v>195</v>
      </c>
      <c r="C503" s="212">
        <f>SUMIF('ตัดระหว่างกัน 2565'!D:D,'หมายเหตุ (2)'!$B503,'ตัดระหว่างกัน 2565'!L:L)-SUMIF('ตัดระหว่างกัน 2565'!D:D,$B503,'ตัดระหว่างกัน 2565'!K:K)</f>
        <v>0</v>
      </c>
      <c r="D503" s="213">
        <f>SUMIF('ตัดระหว่างกัน 2564'!D:D,$B503,'ตัดระหว่างกัน 2564'!L:L)-SUMIF('ตัดระหว่างกัน 2564'!D:D,'หมายเหตุ (2)'!$B503,'ตัดระหว่างกัน 2564'!K:K)</f>
        <v>0</v>
      </c>
      <c r="E503" s="214" t="s">
        <v>194</v>
      </c>
      <c r="F503" s="215">
        <f t="shared" si="59"/>
        <v>0</v>
      </c>
      <c r="G503" s="215"/>
      <c r="H503" s="215">
        <f t="shared" si="58"/>
        <v>0</v>
      </c>
      <c r="I503" s="173"/>
      <c r="U503" s="155" t="str">
        <f t="shared" si="54"/>
        <v xml:space="preserve">  </v>
      </c>
    </row>
    <row r="504" spans="1:21" hidden="1">
      <c r="A504" s="224" t="s">
        <v>196</v>
      </c>
      <c r="B504" s="211" t="s">
        <v>197</v>
      </c>
      <c r="C504" s="212">
        <f>SUMIF('ตัดระหว่างกัน 2565'!D:D,'หมายเหตุ (2)'!$B504,'ตัดระหว่างกัน 2565'!L:L)-SUMIF('ตัดระหว่างกัน 2565'!D:D,$B504,'ตัดระหว่างกัน 2565'!K:K)</f>
        <v>0</v>
      </c>
      <c r="D504" s="213">
        <f>SUMIF('ตัดระหว่างกัน 2564'!D:D,$B504,'ตัดระหว่างกัน 2564'!L:L)-SUMIF('ตัดระหว่างกัน 2564'!D:D,'หมายเหตุ (2)'!$B504,'ตัดระหว่างกัน 2564'!K:K)</f>
        <v>0</v>
      </c>
      <c r="E504" s="214" t="s">
        <v>196</v>
      </c>
      <c r="F504" s="215">
        <f t="shared" si="59"/>
        <v>0</v>
      </c>
      <c r="G504" s="215"/>
      <c r="H504" s="215">
        <f t="shared" si="58"/>
        <v>0</v>
      </c>
      <c r="I504" s="173"/>
      <c r="U504" s="155" t="str">
        <f t="shared" si="54"/>
        <v xml:space="preserve">  </v>
      </c>
    </row>
    <row r="505" spans="1:21" hidden="1">
      <c r="A505" s="224" t="s">
        <v>169</v>
      </c>
      <c r="B505" s="211" t="s">
        <v>168</v>
      </c>
      <c r="C505" s="212">
        <f>SUMIF('ตัดระหว่างกัน 2565'!D:D,'หมายเหตุ (2)'!$B505,'ตัดระหว่างกัน 2565'!L:L)-SUMIF('ตัดระหว่างกัน 2565'!D:D,$B505,'ตัดระหว่างกัน 2565'!K:K)</f>
        <v>0</v>
      </c>
      <c r="D505" s="213">
        <f>SUMIF('ตัดระหว่างกัน 2564'!D:D,$B505,'ตัดระหว่างกัน 2564'!L:L)-SUMIF('ตัดระหว่างกัน 2564'!D:D,'หมายเหตุ (2)'!$B505,'ตัดระหว่างกัน 2564'!K:K)</f>
        <v>0</v>
      </c>
      <c r="E505" s="214" t="s">
        <v>167</v>
      </c>
      <c r="F505" s="215">
        <f t="shared" si="59"/>
        <v>0</v>
      </c>
      <c r="G505" s="215"/>
      <c r="H505" s="215">
        <f t="shared" si="58"/>
        <v>0</v>
      </c>
      <c r="I505" s="173"/>
      <c r="U505" s="155" t="str">
        <f t="shared" si="54"/>
        <v xml:space="preserve">  </v>
      </c>
    </row>
    <row r="506" spans="1:21" hidden="1">
      <c r="A506" s="224" t="s">
        <v>198</v>
      </c>
      <c r="B506" s="211" t="s">
        <v>199</v>
      </c>
      <c r="C506" s="212">
        <f>SUMIF('ตัดระหว่างกัน 2565'!D:D,'หมายเหตุ (2)'!$B506,'ตัดระหว่างกัน 2565'!L:L)-SUMIF('ตัดระหว่างกัน 2565'!D:D,$B506,'ตัดระหว่างกัน 2565'!K:K)</f>
        <v>0</v>
      </c>
      <c r="D506" s="213">
        <f>SUMIF('ตัดระหว่างกัน 2564'!D:D,$B506,'ตัดระหว่างกัน 2564'!L:L)-SUMIF('ตัดระหว่างกัน 2564'!D:D,'หมายเหตุ (2)'!$B506,'ตัดระหว่างกัน 2564'!K:K)</f>
        <v>0</v>
      </c>
      <c r="E506" s="214" t="s">
        <v>198</v>
      </c>
      <c r="F506" s="215">
        <f t="shared" si="59"/>
        <v>0</v>
      </c>
      <c r="G506" s="215"/>
      <c r="H506" s="215">
        <f t="shared" si="58"/>
        <v>0</v>
      </c>
      <c r="I506" s="173"/>
      <c r="U506" s="155" t="str">
        <f t="shared" si="54"/>
        <v xml:space="preserve">  </v>
      </c>
    </row>
    <row r="507" spans="1:21" ht="20.25" hidden="1" thickBot="1">
      <c r="A507" s="224"/>
      <c r="B507" s="211"/>
      <c r="C507" s="229"/>
      <c r="D507" s="211"/>
      <c r="E507" s="209" t="s">
        <v>200</v>
      </c>
      <c r="F507" s="231">
        <f>SUM(F500:F506)</f>
        <v>0</v>
      </c>
      <c r="G507" s="215"/>
      <c r="H507" s="231">
        <f>SUM(H500:H506)</f>
        <v>0</v>
      </c>
      <c r="I507" s="465"/>
      <c r="U507" s="155" t="str">
        <f t="shared" si="54"/>
        <v xml:space="preserve">  </v>
      </c>
    </row>
    <row r="508" spans="1:21" hidden="1">
      <c r="E508" s="214"/>
      <c r="F508" s="173"/>
      <c r="G508" s="215"/>
      <c r="H508" s="173"/>
      <c r="I508" s="173"/>
      <c r="J508" s="217"/>
      <c r="K508" s="217"/>
      <c r="L508" s="214"/>
      <c r="M508" s="214"/>
      <c r="N508" s="214"/>
      <c r="O508" s="214"/>
      <c r="P508" s="214"/>
      <c r="Q508" s="214"/>
      <c r="R508" s="214"/>
      <c r="S508" s="214"/>
      <c r="T508" s="214"/>
      <c r="U508" s="155" t="str">
        <f t="shared" ref="U508:U511" si="60">IF($F$507&lt;&gt;0,"แสดง",IF($H$507&lt;&gt;0,"แสดง","  "))</f>
        <v xml:space="preserve">  </v>
      </c>
    </row>
    <row r="509" spans="1:21" hidden="1">
      <c r="E509" s="263" t="s">
        <v>1184</v>
      </c>
      <c r="F509" s="264"/>
      <c r="G509" s="215"/>
      <c r="H509" s="264"/>
      <c r="I509" s="264"/>
      <c r="J509" s="265"/>
      <c r="K509" s="265"/>
      <c r="L509" s="263"/>
      <c r="M509" s="263"/>
      <c r="N509" s="263"/>
      <c r="O509" s="263"/>
      <c r="P509" s="263"/>
      <c r="Q509" s="263"/>
      <c r="R509" s="263"/>
      <c r="S509" s="263"/>
      <c r="T509" s="263"/>
      <c r="U509" s="155" t="str">
        <f t="shared" si="60"/>
        <v xml:space="preserve">  </v>
      </c>
    </row>
    <row r="510" spans="1:21" hidden="1">
      <c r="G510" s="215"/>
      <c r="U510" s="155" t="str">
        <f t="shared" si="60"/>
        <v xml:space="preserve">  </v>
      </c>
    </row>
    <row r="511" spans="1:21" hidden="1">
      <c r="G511" s="215"/>
      <c r="U511" s="155" t="str">
        <f t="shared" si="60"/>
        <v xml:space="preserve">  </v>
      </c>
    </row>
    <row r="512" spans="1:21" hidden="1">
      <c r="A512" s="203"/>
      <c r="B512" s="204"/>
      <c r="C512" s="205"/>
      <c r="D512" s="204"/>
      <c r="E512" s="461" t="s">
        <v>1882</v>
      </c>
      <c r="F512" s="179"/>
      <c r="G512" s="215"/>
      <c r="H512" s="179"/>
      <c r="I512" s="208"/>
      <c r="U512" s="155" t="str">
        <f>IF($F$516&lt;&gt;0,"แสดง",IF($H$516&lt;&gt;0,"แสดง","  "))</f>
        <v xml:space="preserve">  </v>
      </c>
    </row>
    <row r="513" spans="1:21" hidden="1">
      <c r="A513" s="223"/>
      <c r="B513" s="204"/>
      <c r="C513" s="205"/>
      <c r="D513" s="204"/>
      <c r="E513" s="209"/>
      <c r="G513" s="215"/>
      <c r="H513" s="462" t="s">
        <v>973</v>
      </c>
      <c r="I513" s="208"/>
      <c r="U513" s="155" t="str">
        <f t="shared" ref="U513:U514" si="61">IF($F$516&lt;&gt;0,"แสดง",IF($H$516&lt;&gt;0,"แสดง","  "))</f>
        <v xml:space="preserve">  </v>
      </c>
    </row>
    <row r="514" spans="1:21" hidden="1">
      <c r="A514" s="223"/>
      <c r="B514" s="204"/>
      <c r="C514" s="205"/>
      <c r="D514" s="204"/>
      <c r="E514" s="209"/>
      <c r="F514" s="462">
        <v>2565</v>
      </c>
      <c r="G514" s="215"/>
      <c r="H514" s="462">
        <v>2564</v>
      </c>
      <c r="I514" s="462"/>
      <c r="U514" s="155" t="str">
        <f t="shared" si="61"/>
        <v xml:space="preserve">  </v>
      </c>
    </row>
    <row r="515" spans="1:21" hidden="1">
      <c r="A515" s="224" t="s">
        <v>212</v>
      </c>
      <c r="B515" s="211" t="s">
        <v>213</v>
      </c>
      <c r="C515" s="212">
        <f>SUMIF('ตัดระหว่างกัน 2565'!D:D,'หมายเหตุ (2)'!$B515,'ตัดระหว่างกัน 2565'!L:L)-SUMIF('ตัดระหว่างกัน 2565'!D:D,$B515,'ตัดระหว่างกัน 2565'!K:K)</f>
        <v>0</v>
      </c>
      <c r="D515" s="213">
        <f>SUMIF('ตัดระหว่างกัน 2564'!D:D,$B515,'ตัดระหว่างกัน 2564'!L:L)-SUMIF('ตัดระหว่างกัน 2564'!D:D,'หมายเหตุ (2)'!$B515,'ตัดระหว่างกัน 2564'!K:K)</f>
        <v>0</v>
      </c>
      <c r="E515" s="214" t="s">
        <v>212</v>
      </c>
      <c r="F515" s="244">
        <f>SUM(C515)</f>
        <v>0</v>
      </c>
      <c r="G515" s="215"/>
      <c r="H515" s="244">
        <f>SUM(D515)</f>
        <v>0</v>
      </c>
      <c r="I515" s="173"/>
      <c r="U515" s="155" t="str">
        <f t="shared" si="54"/>
        <v xml:space="preserve">  </v>
      </c>
    </row>
    <row r="516" spans="1:21" ht="20.25" hidden="1" thickBot="1">
      <c r="E516" s="209" t="s">
        <v>1148</v>
      </c>
      <c r="F516" s="254">
        <f>SUM(F515)</f>
        <v>0</v>
      </c>
      <c r="G516" s="215"/>
      <c r="H516" s="254">
        <f>SUM(H515)</f>
        <v>0</v>
      </c>
      <c r="I516" s="465"/>
      <c r="J516" s="217"/>
      <c r="K516" s="217"/>
      <c r="L516" s="214"/>
      <c r="M516" s="214"/>
      <c r="N516" s="214"/>
      <c r="O516" s="214"/>
      <c r="P516" s="214"/>
      <c r="Q516" s="214"/>
      <c r="R516" s="214"/>
      <c r="S516" s="214"/>
      <c r="T516" s="214"/>
      <c r="U516" s="155" t="str">
        <f t="shared" si="54"/>
        <v xml:space="preserve">  </v>
      </c>
    </row>
    <row r="517" spans="1:21" hidden="1">
      <c r="G517" s="215"/>
      <c r="U517" s="155" t="str">
        <f t="shared" ref="U517:U518" si="62">IF($F$516&lt;&gt;0,"แสดง",IF($H$516&lt;&gt;0,"แสดง","  "))</f>
        <v xml:space="preserve">  </v>
      </c>
    </row>
    <row r="518" spans="1:21" hidden="1">
      <c r="G518" s="215"/>
      <c r="U518" s="155" t="str">
        <f t="shared" si="62"/>
        <v xml:space="preserve">  </v>
      </c>
    </row>
    <row r="519" spans="1:21" hidden="1">
      <c r="A519" s="274" t="s">
        <v>1518</v>
      </c>
      <c r="B519" s="219" t="s">
        <v>1517</v>
      </c>
      <c r="C519" s="212">
        <f>SUMIF('ตัดระหว่างกัน 2565'!D:D,'หมายเหตุ (2)'!$B519,'ตัดระหว่างกัน 2565'!L:L)-SUMIF('ตัดระหว่างกัน 2565'!D:D,$B519,'ตัดระหว่างกัน 2565'!K:K)</f>
        <v>0</v>
      </c>
      <c r="D519" s="213">
        <f>SUMIF('ตัดระหว่างกัน 2564'!D:D,$B519,'ตัดระหว่างกัน 2564'!L:L)-SUMIF('ตัดระหว่างกัน 2564'!D:D,'หมายเหตุ (2)'!$B519,'ตัดระหว่างกัน 2564'!K:K)</f>
        <v>0</v>
      </c>
      <c r="E519" s="461" t="s">
        <v>1883</v>
      </c>
      <c r="F519" s="179"/>
      <c r="G519" s="179"/>
      <c r="H519" s="179"/>
      <c r="I519" s="208"/>
      <c r="J519" s="462"/>
      <c r="K519" s="462"/>
      <c r="U519" s="155" t="str">
        <f>IF($F$534&lt;&gt;0,"แสดง",IF($H$534&lt;&gt;0,"แสดง","  "))</f>
        <v xml:space="preserve">  </v>
      </c>
    </row>
    <row r="520" spans="1:21" hidden="1">
      <c r="A520" s="274" t="s">
        <v>1520</v>
      </c>
      <c r="B520" s="219" t="s">
        <v>1519</v>
      </c>
      <c r="C520" s="212">
        <f>SUMIF('ตัดระหว่างกัน 2565'!D:D,'หมายเหตุ (2)'!$B520,'ตัดระหว่างกัน 2565'!L:L)-SUMIF('ตัดระหว่างกัน 2565'!D:D,$B520,'ตัดระหว่างกัน 2565'!K:K)</f>
        <v>0</v>
      </c>
      <c r="D520" s="213">
        <f>SUMIF('ตัดระหว่างกัน 2564'!D:D,$B520,'ตัดระหว่างกัน 2564'!L:L)-SUMIF('ตัดระหว่างกัน 2564'!D:D,'หมายเหตุ (2)'!$B520,'ตัดระหว่างกัน 2564'!K:K)</f>
        <v>0</v>
      </c>
      <c r="E520" s="209"/>
      <c r="H520" s="462" t="s">
        <v>973</v>
      </c>
      <c r="I520" s="208"/>
      <c r="J520" s="462"/>
      <c r="K520" s="462"/>
      <c r="U520" s="155" t="str">
        <f t="shared" ref="U520:U521" si="63">IF($F$534&lt;&gt;0,"แสดง",IF($H$534&lt;&gt;0,"แสดง","  "))</f>
        <v xml:space="preserve">  </v>
      </c>
    </row>
    <row r="521" spans="1:21" hidden="1">
      <c r="A521" s="274" t="s">
        <v>1522</v>
      </c>
      <c r="B521" s="219" t="s">
        <v>1521</v>
      </c>
      <c r="C521" s="212">
        <f>SUMIF('ตัดระหว่างกัน 2565'!D:D,'หมายเหตุ (2)'!$B521,'ตัดระหว่างกัน 2565'!L:L)-SUMIF('ตัดระหว่างกัน 2565'!D:D,$B521,'ตัดระหว่างกัน 2565'!K:K)</f>
        <v>0</v>
      </c>
      <c r="D521" s="213">
        <f>SUMIF('ตัดระหว่างกัน 2564'!D:D,$B521,'ตัดระหว่างกัน 2564'!L:L)-SUMIF('ตัดระหว่างกัน 2564'!D:D,'หมายเหตุ (2)'!$B521,'ตัดระหว่างกัน 2564'!K:K)</f>
        <v>0</v>
      </c>
      <c r="E521" s="209"/>
      <c r="F521" s="462">
        <v>2565</v>
      </c>
      <c r="G521" s="462"/>
      <c r="H521" s="462">
        <v>2564</v>
      </c>
      <c r="I521" s="462"/>
      <c r="J521" s="462"/>
      <c r="K521" s="462"/>
      <c r="U521" s="155" t="str">
        <f t="shared" si="63"/>
        <v xml:space="preserve">  </v>
      </c>
    </row>
    <row r="522" spans="1:21" hidden="1">
      <c r="A522" s="274" t="s">
        <v>1524</v>
      </c>
      <c r="B522" s="219" t="s">
        <v>1523</v>
      </c>
      <c r="C522" s="212">
        <f>SUMIF('ตัดระหว่างกัน 2565'!D:D,'หมายเหตุ (2)'!$B522,'ตัดระหว่างกัน 2565'!L:L)-SUMIF('ตัดระหว่างกัน 2565'!D:D,$B522,'ตัดระหว่างกัน 2565'!K:K)</f>
        <v>0</v>
      </c>
      <c r="D522" s="213">
        <f>SUMIF('ตัดระหว่างกัน 2564'!D:D,$B522,'ตัดระหว่างกัน 2564'!L:L)-SUMIF('ตัดระหว่างกัน 2564'!D:D,'หมายเหตุ (2)'!$B522,'ตัดระหว่างกัน 2564'!K:K)</f>
        <v>0</v>
      </c>
      <c r="E522" s="158" t="s">
        <v>173</v>
      </c>
      <c r="F522" s="166">
        <f>SUM(C519:C521,C527:C530)</f>
        <v>0</v>
      </c>
      <c r="G522" s="166"/>
      <c r="H522" s="166">
        <f>SUM(D519:D521,D527:D530)</f>
        <v>0</v>
      </c>
      <c r="I522" s="159"/>
      <c r="J522" s="167"/>
      <c r="K522" s="167"/>
      <c r="U522" s="155" t="str">
        <f t="shared" ref="U522:U534" si="64">IF(F522&lt;&gt;0,"แสดง",IF(H522&lt;&gt;0,"แสดง","  "))</f>
        <v xml:space="preserve">  </v>
      </c>
    </row>
    <row r="523" spans="1:21" hidden="1">
      <c r="A523" s="274" t="s">
        <v>1526</v>
      </c>
      <c r="B523" s="219" t="s">
        <v>1525</v>
      </c>
      <c r="C523" s="212">
        <f>SUMIF('ตัดระหว่างกัน 2565'!D:D,'หมายเหตุ (2)'!$B523,'ตัดระหว่างกัน 2565'!L:L)-SUMIF('ตัดระหว่างกัน 2565'!D:D,$B523,'ตัดระหว่างกัน 2565'!K:K)</f>
        <v>0</v>
      </c>
      <c r="D523" s="213">
        <f>SUMIF('ตัดระหว่างกัน 2564'!D:D,$B523,'ตัดระหว่างกัน 2564'!L:L)-SUMIF('ตัดระหว่างกัน 2564'!D:D,'หมายเหตุ (2)'!$B523,'ตัดระหว่างกัน 2564'!K:K)</f>
        <v>0</v>
      </c>
      <c r="E523" s="158" t="s">
        <v>174</v>
      </c>
      <c r="F523" s="166">
        <f>SUM(C522:C523,C531:C532)</f>
        <v>0</v>
      </c>
      <c r="G523" s="166"/>
      <c r="H523" s="166">
        <f>SUM(D522:D523,D531:D532)</f>
        <v>0</v>
      </c>
      <c r="I523" s="159"/>
      <c r="J523" s="167"/>
      <c r="K523" s="167"/>
      <c r="U523" s="155" t="str">
        <f t="shared" si="64"/>
        <v xml:space="preserve">  </v>
      </c>
    </row>
    <row r="524" spans="1:21" hidden="1">
      <c r="A524" s="274" t="s">
        <v>1528</v>
      </c>
      <c r="B524" s="219" t="s">
        <v>1527</v>
      </c>
      <c r="C524" s="212">
        <f>SUMIF('ตัดระหว่างกัน 2565'!D:D,'หมายเหตุ (2)'!$B524,'ตัดระหว่างกัน 2565'!L:L)-SUMIF('ตัดระหว่างกัน 2565'!D:D,$B524,'ตัดระหว่างกัน 2565'!K:K)</f>
        <v>0</v>
      </c>
      <c r="D524" s="213">
        <f>SUMIF('ตัดระหว่างกัน 2564'!D:D,$B524,'ตัดระหว่างกัน 2564'!L:L)-SUMIF('ตัดระหว่างกัน 2564'!D:D,'หมายเหตุ (2)'!$B524,'ตัดระหว่างกัน 2564'!K:K)</f>
        <v>0</v>
      </c>
      <c r="E524" s="158" t="s">
        <v>175</v>
      </c>
      <c r="F524" s="166">
        <f>SUM(C524:C526,C533:C534)</f>
        <v>0</v>
      </c>
      <c r="G524" s="166"/>
      <c r="H524" s="166">
        <f>SUM(D524:D526,D533:D534)</f>
        <v>0</v>
      </c>
      <c r="I524" s="159"/>
      <c r="J524" s="226"/>
      <c r="K524" s="226"/>
      <c r="U524" s="155" t="str">
        <f t="shared" si="64"/>
        <v xml:space="preserve">  </v>
      </c>
    </row>
    <row r="525" spans="1:21" hidden="1">
      <c r="A525" s="274" t="s">
        <v>1530</v>
      </c>
      <c r="B525" s="219" t="s">
        <v>1529</v>
      </c>
      <c r="C525" s="212">
        <f>SUMIF('ตัดระหว่างกัน 2565'!D:D,'หมายเหตุ (2)'!$B525,'ตัดระหว่างกัน 2565'!L:L)-SUMIF('ตัดระหว่างกัน 2565'!D:D,$B525,'ตัดระหว่างกัน 2565'!K:K)</f>
        <v>0</v>
      </c>
      <c r="D525" s="213">
        <f>SUMIF('ตัดระหว่างกัน 2564'!D:D,$B525,'ตัดระหว่างกัน 2564'!L:L)-SUMIF('ตัดระหว่างกัน 2564'!D:D,'หมายเหตุ (2)'!$B525,'ตัดระหว่างกัน 2564'!K:K)</f>
        <v>0</v>
      </c>
      <c r="E525" s="209" t="s">
        <v>201</v>
      </c>
      <c r="F525" s="239">
        <f>SUM(F522:F524)</f>
        <v>0</v>
      </c>
      <c r="G525" s="166"/>
      <c r="H525" s="239">
        <f>SUM(H522:H524)</f>
        <v>0</v>
      </c>
      <c r="I525" s="465"/>
      <c r="J525" s="217"/>
      <c r="K525" s="217"/>
      <c r="U525" s="155" t="str">
        <f t="shared" si="64"/>
        <v xml:space="preserve">  </v>
      </c>
    </row>
    <row r="526" spans="1:21" hidden="1">
      <c r="A526" s="274" t="s">
        <v>1532</v>
      </c>
      <c r="B526" s="219" t="s">
        <v>1531</v>
      </c>
      <c r="C526" s="212">
        <f>SUMIF('ตัดระหว่างกัน 2565'!D:D,'หมายเหตุ (2)'!$B526,'ตัดระหว่างกัน 2565'!L:L)-SUMIF('ตัดระหว่างกัน 2565'!D:D,$B526,'ตัดระหว่างกัน 2565'!K:K)</f>
        <v>0</v>
      </c>
      <c r="D526" s="213">
        <f>SUMIF('ตัดระหว่างกัน 2564'!D:D,$B526,'ตัดระหว่างกัน 2564'!L:L)-SUMIF('ตัดระหว่างกัน 2564'!D:D,'หมายเหตุ (2)'!$B526,'ตัดระหว่างกัน 2564'!K:K)</f>
        <v>0</v>
      </c>
      <c r="E526" s="158" t="s">
        <v>1853</v>
      </c>
      <c r="F526" s="196">
        <f>-SUM(C519:C526)</f>
        <v>0</v>
      </c>
      <c r="G526" s="166"/>
      <c r="H526" s="196">
        <f>-SUM(D519:D526)</f>
        <v>0</v>
      </c>
      <c r="I526" s="159"/>
      <c r="J526" s="167"/>
      <c r="K526" s="167"/>
      <c r="U526" s="155" t="str">
        <f t="shared" si="64"/>
        <v xml:space="preserve">  </v>
      </c>
    </row>
    <row r="527" spans="1:21" hidden="1">
      <c r="A527" s="227" t="s">
        <v>1534</v>
      </c>
      <c r="B527" s="219" t="s">
        <v>1533</v>
      </c>
      <c r="C527" s="212">
        <f>SUMIF('ตัดระหว่างกัน 2565'!D:D,'หมายเหตุ (2)'!$B527,'ตัดระหว่างกัน 2565'!L:L)-SUMIF('ตัดระหว่างกัน 2565'!D:D,$B527,'ตัดระหว่างกัน 2565'!K:K)</f>
        <v>0</v>
      </c>
      <c r="D527" s="213">
        <f>SUMIF('ตัดระหว่างกัน 2564'!D:D,$B527,'ตัดระหว่างกัน 2564'!L:L)-SUMIF('ตัดระหว่างกัน 2564'!D:D,'หมายเหตุ (2)'!$B527,'ตัดระหว่างกัน 2564'!K:K)</f>
        <v>0</v>
      </c>
      <c r="E527" s="158"/>
      <c r="F527" s="159"/>
      <c r="G527" s="166"/>
      <c r="H527" s="159"/>
      <c r="I527" s="159"/>
      <c r="J527" s="167"/>
      <c r="K527" s="167"/>
      <c r="U527" s="155" t="str">
        <f t="shared" si="64"/>
        <v xml:space="preserve">  </v>
      </c>
    </row>
    <row r="528" spans="1:21" hidden="1">
      <c r="A528" s="227" t="s">
        <v>1536</v>
      </c>
      <c r="B528" s="219" t="s">
        <v>1535</v>
      </c>
      <c r="C528" s="212">
        <f>SUMIF('ตัดระหว่างกัน 2565'!D:D,'หมายเหตุ (2)'!$B528,'ตัดระหว่างกัน 2565'!L:L)-SUMIF('ตัดระหว่างกัน 2565'!D:D,$B528,'ตัดระหว่างกัน 2565'!K:K)</f>
        <v>0</v>
      </c>
      <c r="D528" s="213">
        <f>SUMIF('ตัดระหว่างกัน 2564'!D:D,$B528,'ตัดระหว่างกัน 2564'!L:L)-SUMIF('ตัดระหว่างกัน 2564'!D:D,'หมายเหตุ (2)'!$B528,'ตัดระหว่างกัน 2564'!K:K)</f>
        <v>0</v>
      </c>
      <c r="E528" s="158"/>
      <c r="F528" s="159"/>
      <c r="G528" s="166"/>
      <c r="H528" s="159"/>
      <c r="I528" s="159"/>
      <c r="J528" s="167"/>
      <c r="K528" s="167"/>
      <c r="U528" s="155" t="str">
        <f t="shared" si="64"/>
        <v xml:space="preserve">  </v>
      </c>
    </row>
    <row r="529" spans="1:21" hidden="1">
      <c r="A529" s="227" t="s">
        <v>1538</v>
      </c>
      <c r="B529" s="219" t="s">
        <v>1537</v>
      </c>
      <c r="C529" s="212">
        <f>SUMIF('ตัดระหว่างกัน 2565'!D:D,'หมายเหตุ (2)'!$B529,'ตัดระหว่างกัน 2565'!L:L)-SUMIF('ตัดระหว่างกัน 2565'!D:D,$B529,'ตัดระหว่างกัน 2565'!K:K)</f>
        <v>0</v>
      </c>
      <c r="D529" s="213">
        <f>SUMIF('ตัดระหว่างกัน 2564'!D:D,$B529,'ตัดระหว่างกัน 2564'!L:L)-SUMIF('ตัดระหว่างกัน 2564'!D:D,'หมายเหตุ (2)'!$B529,'ตัดระหว่างกัน 2564'!K:K)</f>
        <v>0</v>
      </c>
      <c r="E529" s="158"/>
      <c r="F529" s="159"/>
      <c r="G529" s="166"/>
      <c r="H529" s="159"/>
      <c r="I529" s="159"/>
      <c r="J529" s="167"/>
      <c r="K529" s="167"/>
      <c r="U529" s="155" t="str">
        <f t="shared" si="64"/>
        <v xml:space="preserve">  </v>
      </c>
    </row>
    <row r="530" spans="1:21" hidden="1">
      <c r="A530" s="227" t="s">
        <v>1540</v>
      </c>
      <c r="B530" s="219" t="s">
        <v>1539</v>
      </c>
      <c r="C530" s="212">
        <f>SUMIF('ตัดระหว่างกัน 2565'!D:D,'หมายเหตุ (2)'!$B530,'ตัดระหว่างกัน 2565'!L:L)-SUMIF('ตัดระหว่างกัน 2565'!D:D,$B530,'ตัดระหว่างกัน 2565'!K:K)</f>
        <v>0</v>
      </c>
      <c r="D530" s="213">
        <f>SUMIF('ตัดระหว่างกัน 2564'!D:D,$B530,'ตัดระหว่างกัน 2564'!L:L)-SUMIF('ตัดระหว่างกัน 2564'!D:D,'หมายเหตุ (2)'!$B530,'ตัดระหว่างกัน 2564'!K:K)</f>
        <v>0</v>
      </c>
      <c r="E530" s="158"/>
      <c r="F530" s="159"/>
      <c r="G530" s="166"/>
      <c r="H530" s="159"/>
      <c r="I530" s="159"/>
      <c r="J530" s="167"/>
      <c r="K530" s="167"/>
      <c r="U530" s="155" t="str">
        <f t="shared" si="64"/>
        <v xml:space="preserve">  </v>
      </c>
    </row>
    <row r="531" spans="1:21" hidden="1">
      <c r="A531" s="227" t="s">
        <v>1542</v>
      </c>
      <c r="B531" s="219" t="s">
        <v>1541</v>
      </c>
      <c r="C531" s="212">
        <f>SUMIF('ตัดระหว่างกัน 2565'!D:D,'หมายเหตุ (2)'!$B531,'ตัดระหว่างกัน 2565'!L:L)-SUMIF('ตัดระหว่างกัน 2565'!D:D,$B531,'ตัดระหว่างกัน 2565'!K:K)</f>
        <v>0</v>
      </c>
      <c r="D531" s="213">
        <f>SUMIF('ตัดระหว่างกัน 2564'!D:D,$B531,'ตัดระหว่างกัน 2564'!L:L)-SUMIF('ตัดระหว่างกัน 2564'!D:D,'หมายเหตุ (2)'!$B531,'ตัดระหว่างกัน 2564'!K:K)</f>
        <v>0</v>
      </c>
      <c r="E531" s="158"/>
      <c r="F531" s="159"/>
      <c r="G531" s="166"/>
      <c r="H531" s="159"/>
      <c r="I531" s="159"/>
      <c r="J531" s="167"/>
      <c r="K531" s="167"/>
      <c r="U531" s="155" t="str">
        <f t="shared" si="64"/>
        <v xml:space="preserve">  </v>
      </c>
    </row>
    <row r="532" spans="1:21" hidden="1">
      <c r="A532" s="227" t="s">
        <v>1544</v>
      </c>
      <c r="B532" s="219" t="s">
        <v>1543</v>
      </c>
      <c r="C532" s="212">
        <f>SUMIF('ตัดระหว่างกัน 2565'!D:D,'หมายเหตุ (2)'!$B532,'ตัดระหว่างกัน 2565'!L:L)-SUMIF('ตัดระหว่างกัน 2565'!D:D,$B532,'ตัดระหว่างกัน 2565'!K:K)</f>
        <v>0</v>
      </c>
      <c r="D532" s="213">
        <f>SUMIF('ตัดระหว่างกัน 2564'!D:D,$B532,'ตัดระหว่างกัน 2564'!L:L)-SUMIF('ตัดระหว่างกัน 2564'!D:D,'หมายเหตุ (2)'!$B532,'ตัดระหว่างกัน 2564'!K:K)</f>
        <v>0</v>
      </c>
      <c r="E532" s="158"/>
      <c r="F532" s="159"/>
      <c r="G532" s="166"/>
      <c r="H532" s="159"/>
      <c r="I532" s="159"/>
      <c r="J532" s="167"/>
      <c r="K532" s="167"/>
      <c r="U532" s="155" t="str">
        <f t="shared" si="64"/>
        <v xml:space="preserve">  </v>
      </c>
    </row>
    <row r="533" spans="1:21" hidden="1">
      <c r="A533" s="227" t="s">
        <v>1546</v>
      </c>
      <c r="B533" s="219" t="s">
        <v>1545</v>
      </c>
      <c r="C533" s="212">
        <f>SUMIF('ตัดระหว่างกัน 2565'!D:D,'หมายเหตุ (2)'!$B533,'ตัดระหว่างกัน 2565'!L:L)-SUMIF('ตัดระหว่างกัน 2565'!D:D,$B533,'ตัดระหว่างกัน 2565'!K:K)</f>
        <v>0</v>
      </c>
      <c r="D533" s="213">
        <f>SUMIF('ตัดระหว่างกัน 2564'!D:D,$B533,'ตัดระหว่างกัน 2564'!L:L)-SUMIF('ตัดระหว่างกัน 2564'!D:D,'หมายเหตุ (2)'!$B533,'ตัดระหว่างกัน 2564'!K:K)</f>
        <v>0</v>
      </c>
      <c r="E533" s="158"/>
      <c r="F533" s="159"/>
      <c r="G533" s="166"/>
      <c r="H533" s="159"/>
      <c r="I533" s="159"/>
      <c r="J533" s="167"/>
      <c r="K533" s="167"/>
      <c r="U533" s="155" t="str">
        <f t="shared" si="64"/>
        <v xml:space="preserve">  </v>
      </c>
    </row>
    <row r="534" spans="1:21" ht="20.25" hidden="1" thickBot="1">
      <c r="A534" s="227" t="s">
        <v>1548</v>
      </c>
      <c r="B534" s="219" t="s">
        <v>1547</v>
      </c>
      <c r="C534" s="212">
        <f>SUMIF('ตัดระหว่างกัน 2565'!D:D,'หมายเหตุ (2)'!$B534,'ตัดระหว่างกัน 2565'!L:L)-SUMIF('ตัดระหว่างกัน 2565'!D:D,$B534,'ตัดระหว่างกัน 2565'!K:K)</f>
        <v>0</v>
      </c>
      <c r="D534" s="213">
        <f>SUMIF('ตัดระหว่างกัน 2564'!D:D,$B534,'ตัดระหว่างกัน 2564'!L:L)-SUMIF('ตัดระหว่างกัน 2564'!D:D,'หมายเหตุ (2)'!$B534,'ตัดระหว่างกัน 2564'!K:K)</f>
        <v>0</v>
      </c>
      <c r="E534" s="179" t="s">
        <v>1146</v>
      </c>
      <c r="F534" s="275">
        <f>SUM(F525:F526)</f>
        <v>0</v>
      </c>
      <c r="G534" s="166"/>
      <c r="H534" s="275">
        <f>SUM(H525:H526)</f>
        <v>0</v>
      </c>
      <c r="I534" s="462"/>
      <c r="J534" s="217"/>
      <c r="K534" s="217"/>
      <c r="U534" s="155" t="str">
        <f t="shared" si="64"/>
        <v xml:space="preserve">  </v>
      </c>
    </row>
    <row r="535" spans="1:21" hidden="1">
      <c r="E535" s="179"/>
      <c r="F535" s="462"/>
      <c r="G535" s="166"/>
      <c r="H535" s="462"/>
      <c r="I535" s="462"/>
      <c r="J535" s="217"/>
      <c r="K535" s="217"/>
      <c r="U535" s="155" t="str">
        <f t="shared" ref="U535:U552" si="65">IF($F$534&lt;&gt;0,"แสดง",IF($H$534&lt;&gt;0,"แสดง","  "))</f>
        <v xml:space="preserve">  </v>
      </c>
    </row>
    <row r="536" spans="1:21" hidden="1">
      <c r="E536" s="209" t="s">
        <v>1767</v>
      </c>
      <c r="F536" s="173"/>
      <c r="G536" s="166"/>
      <c r="H536" s="173"/>
      <c r="I536" s="173"/>
      <c r="J536" s="226"/>
      <c r="K536" s="226"/>
      <c r="L536" s="173"/>
      <c r="M536" s="173"/>
      <c r="N536" s="173"/>
      <c r="O536" s="173"/>
      <c r="P536" s="173"/>
      <c r="Q536" s="173"/>
      <c r="R536" s="173"/>
      <c r="S536" s="173"/>
      <c r="U536" s="155" t="str">
        <f t="shared" si="65"/>
        <v xml:space="preserve">  </v>
      </c>
    </row>
    <row r="537" spans="1:21" hidden="1">
      <c r="G537" s="166"/>
      <c r="H537" s="465" t="s">
        <v>1009</v>
      </c>
      <c r="I537" s="465"/>
      <c r="J537" s="460"/>
      <c r="K537" s="460"/>
      <c r="L537" s="465" t="s">
        <v>1118</v>
      </c>
      <c r="M537" s="465"/>
      <c r="N537" s="465"/>
      <c r="O537" s="465"/>
      <c r="P537" s="465" t="s">
        <v>21</v>
      </c>
      <c r="Q537" s="465"/>
      <c r="R537" s="465"/>
      <c r="S537" s="465"/>
      <c r="U537" s="155" t="str">
        <f t="shared" si="65"/>
        <v xml:space="preserve">  </v>
      </c>
    </row>
    <row r="538" spans="1:21" hidden="1">
      <c r="E538" s="156" t="s">
        <v>1119</v>
      </c>
      <c r="F538" s="465" t="s">
        <v>1004</v>
      </c>
      <c r="G538" s="465"/>
      <c r="I538" s="465"/>
      <c r="J538" s="465" t="s">
        <v>1010</v>
      </c>
      <c r="K538" s="465"/>
      <c r="L538" s="465" t="s">
        <v>1013</v>
      </c>
      <c r="M538" s="465"/>
      <c r="N538" s="465" t="s">
        <v>1014</v>
      </c>
      <c r="O538" s="465"/>
      <c r="U538" s="155" t="str">
        <f t="shared" si="65"/>
        <v xml:space="preserve">  </v>
      </c>
    </row>
    <row r="539" spans="1:21" hidden="1">
      <c r="E539" s="276" t="s">
        <v>1120</v>
      </c>
      <c r="F539" s="173"/>
      <c r="G539" s="173"/>
      <c r="H539" s="162">
        <f>C519</f>
        <v>0</v>
      </c>
      <c r="I539" s="252"/>
      <c r="J539" s="162"/>
      <c r="K539" s="162"/>
      <c r="L539" s="162"/>
      <c r="M539" s="162"/>
      <c r="N539" s="162"/>
      <c r="O539" s="162"/>
      <c r="P539" s="162">
        <f>SUM(H539:N539)</f>
        <v>0</v>
      </c>
      <c r="Q539" s="165"/>
      <c r="R539" s="165"/>
      <c r="S539" s="165"/>
      <c r="U539" s="155" t="str">
        <f t="shared" si="65"/>
        <v xml:space="preserve">  </v>
      </c>
    </row>
    <row r="540" spans="1:21" hidden="1">
      <c r="E540" s="276" t="s">
        <v>1121</v>
      </c>
      <c r="F540" s="173"/>
      <c r="G540" s="173"/>
      <c r="H540" s="162">
        <f t="shared" ref="H540:H541" si="66">C520</f>
        <v>0</v>
      </c>
      <c r="I540" s="252"/>
      <c r="J540" s="162"/>
      <c r="K540" s="162"/>
      <c r="L540" s="162"/>
      <c r="M540" s="162"/>
      <c r="N540" s="162"/>
      <c r="O540" s="162"/>
      <c r="P540" s="162">
        <f t="shared" ref="P540:P542" si="67">SUM(H540:N540)</f>
        <v>0</v>
      </c>
      <c r="Q540" s="165"/>
      <c r="R540" s="165"/>
      <c r="S540" s="165"/>
      <c r="U540" s="155" t="str">
        <f t="shared" si="65"/>
        <v xml:space="preserve">  </v>
      </c>
    </row>
    <row r="541" spans="1:21" hidden="1">
      <c r="E541" s="276" t="s">
        <v>1122</v>
      </c>
      <c r="F541" s="173"/>
      <c r="G541" s="173"/>
      <c r="H541" s="162">
        <f t="shared" si="66"/>
        <v>0</v>
      </c>
      <c r="I541" s="252"/>
      <c r="J541" s="162"/>
      <c r="K541" s="162"/>
      <c r="L541" s="162"/>
      <c r="M541" s="162"/>
      <c r="N541" s="162"/>
      <c r="O541" s="162"/>
      <c r="P541" s="162">
        <f t="shared" si="67"/>
        <v>0</v>
      </c>
      <c r="Q541" s="165"/>
      <c r="R541" s="165"/>
      <c r="S541" s="165"/>
      <c r="U541" s="155" t="str">
        <f t="shared" si="65"/>
        <v xml:space="preserve">  </v>
      </c>
    </row>
    <row r="542" spans="1:21" hidden="1">
      <c r="E542" s="276" t="s">
        <v>1123</v>
      </c>
      <c r="F542" s="173"/>
      <c r="G542" s="173"/>
      <c r="H542" s="162">
        <f>C525</f>
        <v>0</v>
      </c>
      <c r="I542" s="252"/>
      <c r="J542" s="162"/>
      <c r="K542" s="162"/>
      <c r="L542" s="162"/>
      <c r="M542" s="162"/>
      <c r="N542" s="162"/>
      <c r="O542" s="162"/>
      <c r="P542" s="162">
        <f t="shared" si="67"/>
        <v>0</v>
      </c>
      <c r="Q542" s="165"/>
      <c r="R542" s="165"/>
      <c r="S542" s="165"/>
      <c r="U542" s="155" t="str">
        <f t="shared" si="65"/>
        <v xml:space="preserve">  </v>
      </c>
    </row>
    <row r="543" spans="1:21" hidden="1">
      <c r="B543" s="223"/>
      <c r="C543" s="229"/>
      <c r="D543" s="223"/>
      <c r="E543" s="277" t="s">
        <v>1124</v>
      </c>
      <c r="H543" s="278">
        <f>SUM(H539:H542)</f>
        <v>0</v>
      </c>
      <c r="I543" s="465"/>
      <c r="J543" s="278">
        <f>SUM(J539:J542)</f>
        <v>0</v>
      </c>
      <c r="K543" s="165"/>
      <c r="L543" s="278">
        <f t="shared" ref="L543:P543" si="68">SUM(L539:L542)</f>
        <v>0</v>
      </c>
      <c r="M543" s="165"/>
      <c r="N543" s="278">
        <f t="shared" si="68"/>
        <v>0</v>
      </c>
      <c r="O543" s="165"/>
      <c r="P543" s="278">
        <f t="shared" si="68"/>
        <v>0</v>
      </c>
      <c r="Q543" s="279"/>
      <c r="R543" s="279"/>
      <c r="S543" s="279"/>
      <c r="T543" s="173"/>
      <c r="U543" s="155" t="str">
        <f t="shared" si="65"/>
        <v xml:space="preserve">  </v>
      </c>
    </row>
    <row r="544" spans="1:21" hidden="1">
      <c r="E544" s="156" t="s">
        <v>1125</v>
      </c>
      <c r="H544" s="165"/>
      <c r="I544" s="465"/>
      <c r="J544" s="165"/>
      <c r="K544" s="165"/>
      <c r="L544" s="165"/>
      <c r="M544" s="165"/>
      <c r="N544" s="165"/>
      <c r="O544" s="165"/>
      <c r="P544" s="165"/>
      <c r="Q544" s="165"/>
      <c r="R544" s="165"/>
      <c r="S544" s="165"/>
      <c r="T544" s="465"/>
      <c r="U544" s="155" t="str">
        <f t="shared" si="65"/>
        <v xml:space="preserve">  </v>
      </c>
    </row>
    <row r="545" spans="1:21" hidden="1">
      <c r="E545" s="276" t="s">
        <v>1126</v>
      </c>
      <c r="F545" s="173"/>
      <c r="G545" s="173"/>
      <c r="H545" s="162">
        <f>C522</f>
        <v>0</v>
      </c>
      <c r="I545" s="252"/>
      <c r="J545" s="162"/>
      <c r="K545" s="162"/>
      <c r="L545" s="162"/>
      <c r="M545" s="162"/>
      <c r="N545" s="162"/>
      <c r="O545" s="162"/>
      <c r="P545" s="162">
        <f>SUM(H545:N545)</f>
        <v>0</v>
      </c>
      <c r="Q545" s="165"/>
      <c r="R545" s="165"/>
      <c r="S545" s="165"/>
      <c r="U545" s="155" t="str">
        <f t="shared" si="65"/>
        <v xml:space="preserve">  </v>
      </c>
    </row>
    <row r="546" spans="1:21" hidden="1">
      <c r="E546" s="276" t="s">
        <v>1127</v>
      </c>
      <c r="F546" s="173"/>
      <c r="G546" s="173"/>
      <c r="H546" s="162">
        <f>C523</f>
        <v>0</v>
      </c>
      <c r="I546" s="252"/>
      <c r="J546" s="162"/>
      <c r="K546" s="162"/>
      <c r="L546" s="162"/>
      <c r="M546" s="162"/>
      <c r="N546" s="162"/>
      <c r="O546" s="162"/>
      <c r="P546" s="162">
        <f t="shared" ref="P546:P548" si="69">SUM(H546:N546)</f>
        <v>0</v>
      </c>
      <c r="Q546" s="165"/>
      <c r="R546" s="165"/>
      <c r="S546" s="165"/>
      <c r="T546" s="165"/>
      <c r="U546" s="155" t="str">
        <f t="shared" si="65"/>
        <v xml:space="preserve">  </v>
      </c>
    </row>
    <row r="547" spans="1:21" hidden="1">
      <c r="E547" s="276" t="s">
        <v>1128</v>
      </c>
      <c r="F547" s="173"/>
      <c r="G547" s="173"/>
      <c r="H547" s="162">
        <f>C524</f>
        <v>0</v>
      </c>
      <c r="I547" s="252"/>
      <c r="J547" s="162"/>
      <c r="K547" s="162"/>
      <c r="L547" s="162"/>
      <c r="M547" s="162"/>
      <c r="N547" s="162"/>
      <c r="O547" s="162"/>
      <c r="P547" s="162">
        <f t="shared" si="69"/>
        <v>0</v>
      </c>
      <c r="Q547" s="165"/>
      <c r="R547" s="165"/>
      <c r="S547" s="165"/>
      <c r="T547" s="165"/>
      <c r="U547" s="155" t="str">
        <f t="shared" si="65"/>
        <v xml:space="preserve">  </v>
      </c>
    </row>
    <row r="548" spans="1:21" hidden="1">
      <c r="E548" s="276" t="s">
        <v>1129</v>
      </c>
      <c r="F548" s="173"/>
      <c r="G548" s="173"/>
      <c r="H548" s="162">
        <f>C526</f>
        <v>0</v>
      </c>
      <c r="I548" s="252"/>
      <c r="J548" s="162"/>
      <c r="K548" s="162"/>
      <c r="L548" s="162"/>
      <c r="M548" s="162"/>
      <c r="N548" s="162"/>
      <c r="O548" s="162"/>
      <c r="P548" s="162">
        <f t="shared" si="69"/>
        <v>0</v>
      </c>
      <c r="Q548" s="165"/>
      <c r="R548" s="165"/>
      <c r="S548" s="165"/>
      <c r="T548" s="165"/>
      <c r="U548" s="155" t="str">
        <f t="shared" si="65"/>
        <v xml:space="preserve">  </v>
      </c>
    </row>
    <row r="549" spans="1:21" hidden="1">
      <c r="E549" s="277" t="s">
        <v>1130</v>
      </c>
      <c r="H549" s="278">
        <f>SUM(H545:H548)</f>
        <v>0</v>
      </c>
      <c r="I549" s="465"/>
      <c r="J549" s="278">
        <f>SUM(J545:J548)</f>
        <v>0</v>
      </c>
      <c r="K549" s="165"/>
      <c r="L549" s="278">
        <f t="shared" ref="L549" si="70">SUM(L545:L548)</f>
        <v>0</v>
      </c>
      <c r="M549" s="165"/>
      <c r="N549" s="278">
        <f t="shared" ref="N549" si="71">SUM(N545:N548)</f>
        <v>0</v>
      </c>
      <c r="O549" s="165"/>
      <c r="P549" s="278">
        <f t="shared" ref="P549" si="72">SUM(P545:P548)</f>
        <v>0</v>
      </c>
      <c r="Q549" s="279"/>
      <c r="R549" s="279"/>
      <c r="S549" s="279"/>
      <c r="T549" s="165"/>
      <c r="U549" s="155" t="str">
        <f t="shared" si="65"/>
        <v xml:space="preserve">  </v>
      </c>
    </row>
    <row r="550" spans="1:21" ht="20.25" hidden="1" thickBot="1">
      <c r="E550" s="156" t="s">
        <v>1200</v>
      </c>
      <c r="H550" s="280">
        <f>H543+H549</f>
        <v>0</v>
      </c>
      <c r="I550" s="465"/>
      <c r="J550" s="280">
        <f t="shared" ref="J550:P550" si="73">J543+J549</f>
        <v>0</v>
      </c>
      <c r="K550" s="280">
        <f t="shared" si="73"/>
        <v>0</v>
      </c>
      <c r="L550" s="280">
        <f t="shared" si="73"/>
        <v>0</v>
      </c>
      <c r="M550" s="165"/>
      <c r="N550" s="280">
        <f t="shared" si="73"/>
        <v>0</v>
      </c>
      <c r="O550" s="165"/>
      <c r="P550" s="280">
        <f t="shared" si="73"/>
        <v>0</v>
      </c>
      <c r="Q550" s="281"/>
      <c r="R550" s="281"/>
      <c r="S550" s="281"/>
      <c r="T550" s="279"/>
      <c r="U550" s="155" t="str">
        <f t="shared" si="65"/>
        <v xml:space="preserve">  </v>
      </c>
    </row>
    <row r="551" spans="1:21" hidden="1">
      <c r="I551" s="465"/>
      <c r="M551" s="165"/>
      <c r="O551" s="165"/>
      <c r="T551" s="165"/>
      <c r="U551" s="155" t="str">
        <f t="shared" si="65"/>
        <v xml:space="preserve">  </v>
      </c>
    </row>
    <row r="552" spans="1:21" hidden="1">
      <c r="T552" s="165"/>
      <c r="U552" s="155" t="str">
        <f t="shared" si="65"/>
        <v xml:space="preserve">  </v>
      </c>
    </row>
    <row r="553" spans="1:21" hidden="1">
      <c r="E553" s="485" t="s">
        <v>1884</v>
      </c>
      <c r="F553" s="485"/>
      <c r="G553" s="485"/>
      <c r="H553" s="485"/>
      <c r="I553" s="485"/>
      <c r="J553" s="485"/>
      <c r="K553" s="485"/>
      <c r="L553" s="485"/>
      <c r="M553" s="485"/>
      <c r="N553" s="485"/>
      <c r="O553" s="485"/>
      <c r="P553" s="485"/>
      <c r="Q553" s="461"/>
      <c r="R553" s="461"/>
      <c r="S553" s="461"/>
      <c r="T553" s="461"/>
      <c r="U553" s="155" t="str">
        <f>IF($C$554&lt;&gt;0,"แสดง",IF($D$554&lt;&gt;0,"แสดง",IF($C$555&lt;&gt;0,"แสดง",IF($D$555&lt;&gt;0,"แสดง","  "))))</f>
        <v xml:space="preserve">  </v>
      </c>
    </row>
    <row r="554" spans="1:21" hidden="1">
      <c r="A554" s="227" t="s">
        <v>1799</v>
      </c>
      <c r="B554" s="219" t="s">
        <v>1798</v>
      </c>
      <c r="C554" s="212">
        <f>SUMIF('ตัดระหว่างกัน 2565'!D:D,'หมายเหตุ (2)'!$B554,'ตัดระหว่างกัน 2565'!L:L)-SUMIF('ตัดระหว่างกัน 2565'!D:D,$B554,'ตัดระหว่างกัน 2565'!K:K)</f>
        <v>0</v>
      </c>
      <c r="D554" s="213">
        <f>SUMIF('ตัดระหว่างกัน 2564'!D:D,$B554,'ตัดระหว่างกัน 2564'!L:L)-SUMIF('ตัดระหว่างกัน 2564'!D:D,'หมายเหตุ (2)'!$B554,'ตัดระหว่างกัน 2564'!K:K)</f>
        <v>0</v>
      </c>
      <c r="E554" s="214" t="s">
        <v>1775</v>
      </c>
      <c r="F554" s="253"/>
      <c r="G554" s="253"/>
      <c r="H554" s="253"/>
      <c r="I554" s="253"/>
      <c r="J554" s="253"/>
      <c r="K554" s="253"/>
      <c r="L554" s="253"/>
      <c r="M554" s="253"/>
      <c r="N554" s="253"/>
      <c r="O554" s="253"/>
      <c r="P554" s="253"/>
      <c r="Q554" s="253"/>
      <c r="R554" s="253"/>
      <c r="S554" s="253"/>
      <c r="T554" s="253"/>
      <c r="U554" s="155" t="str">
        <f t="shared" ref="U554:U579" si="74">IF($C$554&lt;&gt;0,"แสดง",IF($D$554&lt;&gt;0,"แสดง",IF($C$555&lt;&gt;0,"แสดง",IF($D$555&lt;&gt;0,"แสดง","  "))))</f>
        <v xml:space="preserve">  </v>
      </c>
    </row>
    <row r="555" spans="1:21" hidden="1">
      <c r="A555" s="227" t="s">
        <v>1797</v>
      </c>
      <c r="B555" s="219" t="s">
        <v>1796</v>
      </c>
      <c r="C555" s="212">
        <f>SUMIF('ตัดระหว่างกัน 2565'!D:D,'หมายเหตุ (2)'!$B555,'ตัดระหว่างกัน 2565'!L:L)-SUMIF('ตัดระหว่างกัน 2565'!D:D,$B555,'ตัดระหว่างกัน 2565'!K:K)</f>
        <v>0</v>
      </c>
      <c r="D555" s="213">
        <f>SUMIF('ตัดระหว่างกัน 2564'!D:D,$B555,'ตัดระหว่างกัน 2564'!L:L)-SUMIF('ตัดระหว่างกัน 2564'!D:D,'หมายเหตุ (2)'!$B555,'ตัดระหว่างกัน 2564'!K:K)</f>
        <v>0</v>
      </c>
      <c r="E555" s="214" t="s">
        <v>1204</v>
      </c>
      <c r="F555" s="253"/>
      <c r="G555" s="253"/>
      <c r="H555" s="253"/>
      <c r="I555" s="253"/>
      <c r="J555" s="253"/>
      <c r="K555" s="253"/>
      <c r="L555" s="253"/>
      <c r="M555" s="253"/>
      <c r="N555" s="253"/>
      <c r="O555" s="253"/>
      <c r="P555" s="253"/>
      <c r="Q555" s="253"/>
      <c r="R555" s="253"/>
      <c r="S555" s="253"/>
      <c r="T555" s="253"/>
      <c r="U555" s="155" t="str">
        <f t="shared" si="74"/>
        <v xml:space="preserve">  </v>
      </c>
    </row>
    <row r="556" spans="1:21" hidden="1">
      <c r="A556" s="224"/>
      <c r="B556" s="282"/>
      <c r="C556" s="283"/>
      <c r="D556" s="282"/>
      <c r="E556" s="214" t="s">
        <v>1205</v>
      </c>
      <c r="F556" s="253"/>
      <c r="G556" s="253"/>
      <c r="H556" s="253"/>
      <c r="I556" s="253"/>
      <c r="J556" s="253"/>
      <c r="K556" s="253"/>
      <c r="L556" s="253"/>
      <c r="M556" s="253"/>
      <c r="N556" s="253"/>
      <c r="O556" s="253"/>
      <c r="P556" s="253"/>
      <c r="Q556" s="253"/>
      <c r="R556" s="253"/>
      <c r="S556" s="253"/>
      <c r="T556" s="253"/>
      <c r="U556" s="155" t="str">
        <f t="shared" si="74"/>
        <v xml:space="preserve">  </v>
      </c>
    </row>
    <row r="557" spans="1:21" hidden="1">
      <c r="A557" s="155"/>
      <c r="B557" s="155"/>
      <c r="C557" s="155"/>
      <c r="D557" s="155"/>
      <c r="E557" s="461"/>
      <c r="H557" s="179"/>
      <c r="I557" s="179"/>
      <c r="J557" s="462" t="s">
        <v>973</v>
      </c>
      <c r="K557" s="179"/>
      <c r="L557" s="179"/>
      <c r="M557" s="179"/>
      <c r="N557" s="462"/>
      <c r="O557" s="462"/>
      <c r="P557" s="462"/>
      <c r="Q557" s="462"/>
      <c r="R557" s="462"/>
      <c r="S557" s="462"/>
      <c r="T557" s="462"/>
      <c r="U557" s="155" t="str">
        <f t="shared" si="74"/>
        <v xml:space="preserve">  </v>
      </c>
    </row>
    <row r="558" spans="1:21" hidden="1">
      <c r="A558" s="155"/>
      <c r="B558" s="155"/>
      <c r="C558" s="155"/>
      <c r="D558" s="155"/>
      <c r="E558" s="461"/>
      <c r="F558" s="284" t="s">
        <v>1763</v>
      </c>
      <c r="G558" s="284"/>
      <c r="H558" s="284"/>
      <c r="I558" s="284"/>
      <c r="J558" s="284"/>
      <c r="K558" s="462"/>
      <c r="L558" s="179"/>
      <c r="M558" s="179"/>
      <c r="N558" s="462"/>
      <c r="O558" s="462"/>
      <c r="P558" s="462"/>
      <c r="Q558" s="462"/>
      <c r="R558" s="462"/>
      <c r="S558" s="462"/>
      <c r="T558" s="462"/>
      <c r="U558" s="155" t="str">
        <f t="shared" si="74"/>
        <v xml:space="preserve">  </v>
      </c>
    </row>
    <row r="559" spans="1:21" hidden="1">
      <c r="A559" s="267"/>
      <c r="B559" s="285"/>
      <c r="C559" s="286"/>
      <c r="D559" s="285"/>
      <c r="E559" s="209"/>
      <c r="F559" s="490" t="s">
        <v>1787</v>
      </c>
      <c r="G559" s="466"/>
      <c r="H559" s="490" t="s">
        <v>1006</v>
      </c>
      <c r="I559" s="466"/>
      <c r="J559" s="489" t="s">
        <v>21</v>
      </c>
      <c r="K559" s="465"/>
      <c r="L559" s="288"/>
      <c r="M559" s="288"/>
      <c r="N559" s="288"/>
      <c r="O559" s="288"/>
      <c r="P559" s="209"/>
      <c r="Q559" s="209"/>
      <c r="R559" s="465"/>
      <c r="S559" s="465"/>
      <c r="T559" s="465"/>
      <c r="U559" s="155" t="str">
        <f t="shared" si="74"/>
        <v xml:space="preserve">  </v>
      </c>
    </row>
    <row r="560" spans="1:21" hidden="1">
      <c r="A560" s="267"/>
      <c r="B560" s="285"/>
      <c r="C560" s="286"/>
      <c r="D560" s="285"/>
      <c r="E560" s="209"/>
      <c r="F560" s="490"/>
      <c r="G560" s="466"/>
      <c r="H560" s="490"/>
      <c r="I560" s="466"/>
      <c r="J560" s="489"/>
      <c r="K560" s="465"/>
      <c r="L560" s="288"/>
      <c r="M560" s="288"/>
      <c r="N560" s="288"/>
      <c r="O560" s="288"/>
      <c r="P560" s="209"/>
      <c r="Q560" s="209"/>
      <c r="R560" s="465"/>
      <c r="S560" s="465"/>
      <c r="T560" s="465"/>
      <c r="U560" s="155" t="str">
        <f t="shared" si="74"/>
        <v xml:space="preserve">  </v>
      </c>
    </row>
    <row r="561" spans="1:21" hidden="1">
      <c r="A561" s="223"/>
      <c r="B561" s="223"/>
      <c r="C561" s="229"/>
      <c r="D561" s="223"/>
      <c r="E561" s="214" t="s">
        <v>1007</v>
      </c>
      <c r="F561" s="216"/>
      <c r="G561" s="216"/>
      <c r="H561" s="216"/>
      <c r="I561" s="216"/>
      <c r="J561" s="216"/>
      <c r="K561" s="173"/>
      <c r="L561" s="173"/>
      <c r="M561" s="173"/>
      <c r="N561" s="173"/>
      <c r="O561" s="173"/>
      <c r="P561" s="173"/>
      <c r="Q561" s="173"/>
      <c r="R561" s="173"/>
      <c r="S561" s="173"/>
      <c r="T561" s="173"/>
      <c r="U561" s="155" t="str">
        <f t="shared" si="74"/>
        <v xml:space="preserve">  </v>
      </c>
    </row>
    <row r="562" spans="1:21" hidden="1">
      <c r="A562" s="223"/>
      <c r="B562" s="223"/>
      <c r="C562" s="229"/>
      <c r="D562" s="223"/>
      <c r="E562" s="214" t="s">
        <v>1854</v>
      </c>
      <c r="F562" s="289"/>
      <c r="G562" s="216"/>
      <c r="H562" s="289"/>
      <c r="I562" s="216"/>
      <c r="J562" s="289"/>
      <c r="K562" s="173"/>
      <c r="L562" s="173"/>
      <c r="M562" s="173"/>
      <c r="N562" s="173"/>
      <c r="O562" s="173"/>
      <c r="P562" s="173"/>
      <c r="Q562" s="173"/>
      <c r="R562" s="173"/>
      <c r="S562" s="173"/>
      <c r="T562" s="173"/>
      <c r="U562" s="155" t="str">
        <f t="shared" si="74"/>
        <v xml:space="preserve">  </v>
      </c>
    </row>
    <row r="563" spans="1:21" ht="20.25" hidden="1" thickBot="1">
      <c r="A563" s="203"/>
      <c r="B563" s="203"/>
      <c r="C563" s="290"/>
      <c r="D563" s="203"/>
      <c r="E563" s="209" t="s">
        <v>1008</v>
      </c>
      <c r="F563" s="291">
        <f>SUM(F561:F562)</f>
        <v>0</v>
      </c>
      <c r="G563" s="216"/>
      <c r="H563" s="291">
        <f>SUM(H561:H562)</f>
        <v>0</v>
      </c>
      <c r="I563" s="216"/>
      <c r="J563" s="291">
        <f>SUM(J561:J562)</f>
        <v>0</v>
      </c>
      <c r="K563" s="465"/>
      <c r="L563" s="465"/>
      <c r="M563" s="465"/>
      <c r="N563" s="465"/>
      <c r="O563" s="465"/>
      <c r="P563" s="465"/>
      <c r="Q563" s="465"/>
      <c r="R563" s="465"/>
      <c r="S563" s="465"/>
      <c r="T563" s="465"/>
      <c r="U563" s="155" t="str">
        <f t="shared" si="74"/>
        <v xml:space="preserve">  </v>
      </c>
    </row>
    <row r="564" spans="1:21" hidden="1">
      <c r="A564" s="223"/>
      <c r="B564" s="223"/>
      <c r="C564" s="229"/>
      <c r="D564" s="223"/>
      <c r="E564" s="214"/>
      <c r="F564" s="173"/>
      <c r="G564" s="216"/>
      <c r="H564" s="173"/>
      <c r="I564" s="173"/>
      <c r="J564" s="173"/>
      <c r="K564" s="173"/>
      <c r="L564" s="173"/>
      <c r="M564" s="173"/>
      <c r="N564" s="173"/>
      <c r="O564" s="173"/>
      <c r="P564" s="173"/>
      <c r="Q564" s="173"/>
      <c r="R564" s="173"/>
      <c r="S564" s="173"/>
      <c r="T564" s="173"/>
      <c r="U564" s="155" t="str">
        <f t="shared" si="74"/>
        <v xml:space="preserve">  </v>
      </c>
    </row>
    <row r="565" spans="1:21" hidden="1">
      <c r="A565" s="271"/>
      <c r="B565" s="271"/>
      <c r="C565" s="272"/>
      <c r="D565" s="271"/>
      <c r="E565" s="461"/>
      <c r="F565" s="284" t="s">
        <v>1773</v>
      </c>
      <c r="G565" s="284"/>
      <c r="H565" s="284"/>
      <c r="I565" s="284"/>
      <c r="J565" s="284"/>
      <c r="K565" s="462"/>
      <c r="L565" s="486"/>
      <c r="M565" s="486"/>
      <c r="N565" s="486"/>
      <c r="O565" s="486"/>
      <c r="P565" s="486"/>
      <c r="Q565" s="462"/>
      <c r="R565" s="462"/>
      <c r="S565" s="462"/>
      <c r="T565" s="462"/>
      <c r="U565" s="155" t="str">
        <f t="shared" si="74"/>
        <v xml:space="preserve">  </v>
      </c>
    </row>
    <row r="566" spans="1:21" hidden="1">
      <c r="A566" s="267"/>
      <c r="B566" s="285"/>
      <c r="C566" s="286"/>
      <c r="D566" s="285"/>
      <c r="E566" s="209"/>
      <c r="F566" s="490" t="s">
        <v>1787</v>
      </c>
      <c r="G566" s="216"/>
      <c r="H566" s="490" t="s">
        <v>1006</v>
      </c>
      <c r="I566" s="466"/>
      <c r="J566" s="489" t="s">
        <v>21</v>
      </c>
      <c r="K566" s="465"/>
      <c r="L566" s="288"/>
      <c r="M566" s="288"/>
      <c r="N566" s="288"/>
      <c r="O566" s="288"/>
      <c r="P566" s="209"/>
      <c r="Q566" s="209"/>
      <c r="R566" s="465"/>
      <c r="S566" s="465"/>
      <c r="T566" s="465"/>
      <c r="U566" s="155" t="str">
        <f t="shared" si="74"/>
        <v xml:space="preserve">  </v>
      </c>
    </row>
    <row r="567" spans="1:21" hidden="1">
      <c r="A567" s="267"/>
      <c r="B567" s="285"/>
      <c r="C567" s="286"/>
      <c r="D567" s="285"/>
      <c r="E567" s="209"/>
      <c r="F567" s="490"/>
      <c r="G567" s="216"/>
      <c r="H567" s="490"/>
      <c r="I567" s="466"/>
      <c r="J567" s="489"/>
      <c r="K567" s="465"/>
      <c r="L567" s="288"/>
      <c r="M567" s="288"/>
      <c r="N567" s="288"/>
      <c r="O567" s="288"/>
      <c r="P567" s="209"/>
      <c r="Q567" s="209"/>
      <c r="R567" s="465"/>
      <c r="S567" s="465"/>
      <c r="T567" s="465"/>
      <c r="U567" s="155" t="str">
        <f t="shared" si="74"/>
        <v xml:space="preserve">  </v>
      </c>
    </row>
    <row r="568" spans="1:21" hidden="1">
      <c r="A568" s="223"/>
      <c r="B568" s="223"/>
      <c r="C568" s="229"/>
      <c r="D568" s="223"/>
      <c r="E568" s="214" t="s">
        <v>1007</v>
      </c>
      <c r="F568" s="216"/>
      <c r="G568" s="216"/>
      <c r="H568" s="216"/>
      <c r="I568" s="216"/>
      <c r="J568" s="216"/>
      <c r="K568" s="173"/>
      <c r="L568" s="173"/>
      <c r="M568" s="173"/>
      <c r="N568" s="173"/>
      <c r="O568" s="173"/>
      <c r="P568" s="173"/>
      <c r="Q568" s="173"/>
      <c r="R568" s="173"/>
      <c r="S568" s="173"/>
      <c r="T568" s="173"/>
      <c r="U568" s="155" t="str">
        <f t="shared" si="74"/>
        <v xml:space="preserve">  </v>
      </c>
    </row>
    <row r="569" spans="1:21" hidden="1">
      <c r="A569" s="223"/>
      <c r="B569" s="223"/>
      <c r="C569" s="229"/>
      <c r="D569" s="223"/>
      <c r="E569" s="214" t="s">
        <v>1854</v>
      </c>
      <c r="F569" s="289"/>
      <c r="G569" s="216"/>
      <c r="H569" s="289"/>
      <c r="I569" s="216"/>
      <c r="J569" s="289"/>
      <c r="K569" s="173"/>
      <c r="L569" s="173"/>
      <c r="M569" s="173"/>
      <c r="N569" s="173"/>
      <c r="O569" s="173"/>
      <c r="P569" s="173"/>
      <c r="Q569" s="173"/>
      <c r="R569" s="173"/>
      <c r="S569" s="173"/>
      <c r="T569" s="173"/>
      <c r="U569" s="155" t="str">
        <f t="shared" si="74"/>
        <v xml:space="preserve">  </v>
      </c>
    </row>
    <row r="570" spans="1:21" ht="20.25" hidden="1" thickBot="1">
      <c r="A570" s="203"/>
      <c r="B570" s="203"/>
      <c r="C570" s="290"/>
      <c r="D570" s="203"/>
      <c r="E570" s="209" t="s">
        <v>1008</v>
      </c>
      <c r="F570" s="291">
        <f>SUM(F568:F569)</f>
        <v>0</v>
      </c>
      <c r="G570" s="291"/>
      <c r="H570" s="291">
        <f>SUM(H568:H569)</f>
        <v>0</v>
      </c>
      <c r="I570" s="216"/>
      <c r="J570" s="291">
        <f>SUM(J568:J569)</f>
        <v>0</v>
      </c>
      <c r="K570" s="465"/>
      <c r="L570" s="465"/>
      <c r="M570" s="465"/>
      <c r="N570" s="465"/>
      <c r="O570" s="465"/>
      <c r="P570" s="465"/>
      <c r="Q570" s="465"/>
      <c r="R570" s="465"/>
      <c r="S570" s="465"/>
      <c r="T570" s="465"/>
      <c r="U570" s="155" t="str">
        <f t="shared" si="74"/>
        <v xml:space="preserve">  </v>
      </c>
    </row>
    <row r="571" spans="1:21" hidden="1">
      <c r="A571" s="223"/>
      <c r="B571" s="223"/>
      <c r="C571" s="229"/>
      <c r="D571" s="223"/>
      <c r="E571" s="214"/>
      <c r="F571" s="173"/>
      <c r="G571" s="173"/>
      <c r="H571" s="173"/>
      <c r="I571" s="173"/>
      <c r="J571" s="173"/>
      <c r="K571" s="173"/>
      <c r="L571" s="173"/>
      <c r="M571" s="173"/>
      <c r="N571" s="173"/>
      <c r="O571" s="173"/>
      <c r="P571" s="173"/>
      <c r="Q571" s="173"/>
      <c r="R571" s="173"/>
      <c r="S571" s="173"/>
      <c r="T571" s="173"/>
      <c r="U571" s="155" t="str">
        <f t="shared" si="74"/>
        <v xml:space="preserve">  </v>
      </c>
    </row>
    <row r="572" spans="1:21" hidden="1">
      <c r="A572" s="224"/>
      <c r="B572" s="224"/>
      <c r="C572" s="266"/>
      <c r="D572" s="224"/>
      <c r="E572" s="214" t="s">
        <v>1776</v>
      </c>
      <c r="F572" s="214"/>
      <c r="G572" s="214"/>
      <c r="H572" s="214"/>
      <c r="I572" s="214"/>
      <c r="J572" s="214"/>
      <c r="K572" s="214"/>
      <c r="L572" s="214"/>
      <c r="M572" s="214"/>
      <c r="N572" s="214"/>
      <c r="O572" s="214"/>
      <c r="P572" s="214"/>
      <c r="Q572" s="214"/>
      <c r="R572" s="214"/>
      <c r="S572" s="214"/>
      <c r="T572" s="214"/>
      <c r="U572" s="155" t="str">
        <f t="shared" si="74"/>
        <v xml:space="preserve">  </v>
      </c>
    </row>
    <row r="573" spans="1:21" hidden="1">
      <c r="A573" s="211"/>
      <c r="B573" s="267"/>
      <c r="C573" s="268"/>
      <c r="D573" s="267"/>
      <c r="E573" s="253"/>
      <c r="F573" s="489">
        <v>2565</v>
      </c>
      <c r="G573" s="489"/>
      <c r="H573" s="489"/>
      <c r="I573" s="489"/>
      <c r="J573" s="489"/>
      <c r="K573" s="489"/>
      <c r="L573" s="489"/>
      <c r="M573" s="465"/>
      <c r="N573" s="489">
        <v>2564</v>
      </c>
      <c r="O573" s="489"/>
      <c r="P573" s="489"/>
      <c r="Q573" s="489"/>
      <c r="R573" s="489"/>
      <c r="S573" s="489"/>
      <c r="T573" s="489"/>
      <c r="U573" s="155" t="str">
        <f t="shared" si="74"/>
        <v xml:space="preserve">  </v>
      </c>
    </row>
    <row r="574" spans="1:21" hidden="1">
      <c r="A574" s="211"/>
      <c r="F574" s="465" t="s">
        <v>1009</v>
      </c>
      <c r="G574" s="465"/>
      <c r="H574" s="465" t="s">
        <v>1010</v>
      </c>
      <c r="I574" s="465"/>
      <c r="J574" s="465" t="s">
        <v>1011</v>
      </c>
      <c r="K574" s="465"/>
      <c r="L574" s="465" t="s">
        <v>21</v>
      </c>
      <c r="M574" s="465"/>
      <c r="N574" s="465" t="s">
        <v>1009</v>
      </c>
      <c r="O574" s="465"/>
      <c r="P574" s="465" t="s">
        <v>1010</v>
      </c>
      <c r="Q574" s="465"/>
      <c r="R574" s="465" t="s">
        <v>1011</v>
      </c>
      <c r="S574" s="465"/>
      <c r="T574" s="465" t="s">
        <v>21</v>
      </c>
      <c r="U574" s="155" t="str">
        <f t="shared" si="74"/>
        <v xml:space="preserve">  </v>
      </c>
    </row>
    <row r="575" spans="1:21" hidden="1">
      <c r="A575" s="211"/>
      <c r="E575" s="180" t="s">
        <v>1007</v>
      </c>
      <c r="F575" s="216"/>
      <c r="G575" s="216"/>
      <c r="H575" s="216"/>
      <c r="I575" s="252"/>
      <c r="J575" s="216"/>
      <c r="K575" s="216"/>
      <c r="L575" s="216">
        <f>SUM(F575:J575)</f>
        <v>0</v>
      </c>
      <c r="M575" s="216"/>
      <c r="N575" s="216"/>
      <c r="O575" s="252"/>
      <c r="P575" s="216"/>
      <c r="Q575" s="252"/>
      <c r="R575" s="216"/>
      <c r="S575" s="252"/>
      <c r="T575" s="216">
        <f>SUM(K575:P575)</f>
        <v>0</v>
      </c>
      <c r="U575" s="155" t="str">
        <f t="shared" si="74"/>
        <v xml:space="preserve">  </v>
      </c>
    </row>
    <row r="576" spans="1:21" hidden="1">
      <c r="A576" s="203"/>
      <c r="E576" s="180" t="s">
        <v>1012</v>
      </c>
      <c r="F576" s="270"/>
      <c r="G576" s="216"/>
      <c r="H576" s="270"/>
      <c r="I576" s="252"/>
      <c r="J576" s="270"/>
      <c r="K576" s="216"/>
      <c r="L576" s="216">
        <f t="shared" ref="L576" si="75">SUM(F576:J576)</f>
        <v>0</v>
      </c>
      <c r="M576" s="216"/>
      <c r="N576" s="270"/>
      <c r="O576" s="252"/>
      <c r="P576" s="270"/>
      <c r="Q576" s="252"/>
      <c r="R576" s="270"/>
      <c r="S576" s="252"/>
      <c r="T576" s="216">
        <f t="shared" ref="T576" si="76">SUM(K576:P576)</f>
        <v>0</v>
      </c>
      <c r="U576" s="155" t="str">
        <f t="shared" si="74"/>
        <v xml:space="preserve">  </v>
      </c>
    </row>
    <row r="577" spans="1:21" ht="20.25" hidden="1" thickBot="1">
      <c r="A577" s="203"/>
      <c r="E577" s="230"/>
      <c r="F577" s="291">
        <f>SUM(F575:F576)</f>
        <v>0</v>
      </c>
      <c r="G577" s="216"/>
      <c r="H577" s="291">
        <f t="shared" ref="H577:N577" si="77">SUM(H575:H576)</f>
        <v>0</v>
      </c>
      <c r="I577" s="252"/>
      <c r="J577" s="291">
        <f t="shared" si="77"/>
        <v>0</v>
      </c>
      <c r="K577" s="216"/>
      <c r="L577" s="292">
        <f t="shared" si="77"/>
        <v>0</v>
      </c>
      <c r="M577" s="216"/>
      <c r="N577" s="291">
        <f t="shared" si="77"/>
        <v>0</v>
      </c>
      <c r="O577" s="465"/>
      <c r="P577" s="291">
        <f t="shared" ref="P577" si="78">SUM(P575:P576)</f>
        <v>0</v>
      </c>
      <c r="Q577" s="465"/>
      <c r="R577" s="291">
        <f t="shared" ref="R577:T577" si="79">SUM(R575:R576)</f>
        <v>0</v>
      </c>
      <c r="S577" s="465"/>
      <c r="T577" s="292">
        <f t="shared" si="79"/>
        <v>0</v>
      </c>
      <c r="U577" s="155" t="str">
        <f t="shared" si="74"/>
        <v xml:space="preserve">  </v>
      </c>
    </row>
    <row r="578" spans="1:21" hidden="1">
      <c r="G578" s="216"/>
      <c r="I578" s="252"/>
      <c r="K578" s="173"/>
      <c r="M578" s="216"/>
      <c r="O578" s="465"/>
      <c r="Q578" s="465"/>
      <c r="S578" s="465"/>
      <c r="U578" s="155" t="str">
        <f t="shared" si="74"/>
        <v xml:space="preserve">  </v>
      </c>
    </row>
    <row r="579" spans="1:21" hidden="1">
      <c r="K579" s="173"/>
      <c r="Q579" s="465"/>
      <c r="S579" s="465"/>
      <c r="U579" s="155" t="str">
        <f t="shared" si="74"/>
        <v xml:space="preserve">  </v>
      </c>
    </row>
    <row r="580" spans="1:21">
      <c r="A580" s="203"/>
      <c r="B580" s="204"/>
      <c r="C580" s="205"/>
      <c r="D580" s="204"/>
      <c r="E580" s="461" t="s">
        <v>2053</v>
      </c>
      <c r="F580" s="179"/>
      <c r="G580" s="179"/>
      <c r="H580" s="179"/>
      <c r="I580" s="208"/>
      <c r="U580" s="155" t="str">
        <f>IF($F$591&lt;&gt;0,"แสดง",IF($H$591&lt;&gt;0,"แสดง","  "))</f>
        <v>แสดง</v>
      </c>
    </row>
    <row r="581" spans="1:21">
      <c r="A581" s="223"/>
      <c r="B581" s="204"/>
      <c r="C581" s="205"/>
      <c r="D581" s="204"/>
      <c r="E581" s="209"/>
      <c r="H581" s="462" t="s">
        <v>973</v>
      </c>
      <c r="I581" s="208"/>
      <c r="U581" s="155" t="str">
        <f t="shared" ref="U581:U582" si="80">IF($F$591&lt;&gt;0,"แสดง",IF($H$591&lt;&gt;0,"แสดง","  "))</f>
        <v>แสดง</v>
      </c>
    </row>
    <row r="582" spans="1:21">
      <c r="A582" s="223"/>
      <c r="B582" s="204"/>
      <c r="C582" s="205"/>
      <c r="D582" s="204"/>
      <c r="E582" s="209"/>
      <c r="F582" s="462">
        <v>2565</v>
      </c>
      <c r="G582" s="462"/>
      <c r="H582" s="462">
        <v>2564</v>
      </c>
      <c r="I582" s="462"/>
      <c r="U582" s="155" t="str">
        <f t="shared" si="80"/>
        <v>แสดง</v>
      </c>
    </row>
    <row r="583" spans="1:21">
      <c r="A583" s="224" t="s">
        <v>203</v>
      </c>
      <c r="B583" s="211" t="s">
        <v>202</v>
      </c>
      <c r="C583" s="212">
        <f>SUMIF('ตัดระหว่างกัน 2565'!D:D,'หมายเหตุ (2)'!$B583,'ตัดระหว่างกัน 2565'!L:L)-SUMIF('ตัดระหว่างกัน 2565'!D:D,$B583,'ตัดระหว่างกัน 2565'!K:K)</f>
        <v>848071.02</v>
      </c>
      <c r="D583" s="213">
        <f>SUMIF('ตัดระหว่างกัน 2564'!D:D,$B583,'ตัดระหว่างกัน 2564'!L:L)-SUMIF('ตัดระหว่างกัน 2564'!D:D,'หมายเหตุ (2)'!$B583,'ตัดระหว่างกัน 2564'!K:K)</f>
        <v>845871.56</v>
      </c>
      <c r="E583" s="214" t="s">
        <v>176</v>
      </c>
      <c r="F583" s="215">
        <f>SUM(C583)</f>
        <v>848071.02</v>
      </c>
      <c r="G583" s="215"/>
      <c r="H583" s="215">
        <f>SUM(D583)</f>
        <v>845871.56</v>
      </c>
      <c r="I583" s="173"/>
      <c r="U583" s="155" t="str">
        <f t="shared" ref="U583:U607" si="81">IF(F583&lt;&gt;0,"แสดง",IF(H583&lt;&gt;0,"แสดง","  "))</f>
        <v>แสดง</v>
      </c>
    </row>
    <row r="584" spans="1:21" hidden="1">
      <c r="A584" s="224" t="s">
        <v>204</v>
      </c>
      <c r="B584" s="211" t="s">
        <v>205</v>
      </c>
      <c r="C584" s="212">
        <f>SUMIF('ตัดระหว่างกัน 2565'!D:D,'หมายเหตุ (2)'!$B584,'ตัดระหว่างกัน 2565'!L:L)-SUMIF('ตัดระหว่างกัน 2565'!D:D,$B584,'ตัดระหว่างกัน 2565'!K:K)</f>
        <v>0</v>
      </c>
      <c r="D584" s="213">
        <f>SUMIF('ตัดระหว่างกัน 2564'!D:D,$B584,'ตัดระหว่างกัน 2564'!L:L)-SUMIF('ตัดระหว่างกัน 2564'!D:D,'หมายเหตุ (2)'!$B584,'ตัดระหว่างกัน 2564'!K:K)</f>
        <v>0</v>
      </c>
      <c r="E584" s="214" t="s">
        <v>204</v>
      </c>
      <c r="F584" s="215">
        <f t="shared" ref="F584:F587" si="82">SUM(C584)</f>
        <v>0</v>
      </c>
      <c r="G584" s="215"/>
      <c r="H584" s="215">
        <f>SUM(D584)</f>
        <v>0</v>
      </c>
      <c r="I584" s="173"/>
      <c r="U584" s="155" t="str">
        <f t="shared" si="81"/>
        <v xml:space="preserve">  </v>
      </c>
    </row>
    <row r="585" spans="1:21" hidden="1">
      <c r="A585" s="224" t="s">
        <v>207</v>
      </c>
      <c r="B585" s="211" t="s">
        <v>206</v>
      </c>
      <c r="C585" s="212">
        <f>SUMIF('ตัดระหว่างกัน 2565'!D:D,'หมายเหตุ (2)'!$B585,'ตัดระหว่างกัน 2565'!L:L)-SUMIF('ตัดระหว่างกัน 2565'!D:D,$B585,'ตัดระหว่างกัน 2565'!K:K)</f>
        <v>0</v>
      </c>
      <c r="D585" s="213">
        <f>SUMIF('ตัดระหว่างกัน 2564'!D:D,$B585,'ตัดระหว่างกัน 2564'!L:L)-SUMIF('ตัดระหว่างกัน 2564'!D:D,'หมายเหตุ (2)'!$B585,'ตัดระหว่างกัน 2564'!K:K)</f>
        <v>0</v>
      </c>
      <c r="E585" s="214" t="s">
        <v>182</v>
      </c>
      <c r="F585" s="215">
        <f t="shared" si="82"/>
        <v>0</v>
      </c>
      <c r="G585" s="215"/>
      <c r="H585" s="215">
        <f>SUM(D585)</f>
        <v>0</v>
      </c>
      <c r="I585" s="173"/>
      <c r="U585" s="155" t="str">
        <f t="shared" si="81"/>
        <v xml:space="preserve">  </v>
      </c>
    </row>
    <row r="586" spans="1:21">
      <c r="A586" s="224" t="s">
        <v>209</v>
      </c>
      <c r="B586" s="211" t="s">
        <v>208</v>
      </c>
      <c r="C586" s="212">
        <f>SUMIF('ตัดระหว่างกัน 2565'!D:D,'หมายเหตุ (2)'!$B586,'ตัดระหว่างกัน 2565'!L:L)-SUMIF('ตัดระหว่างกัน 2565'!D:D,$B586,'ตัดระหว่างกัน 2565'!K:K)</f>
        <v>362635</v>
      </c>
      <c r="D586" s="213">
        <f>SUMIF('ตัดระหว่างกัน 2564'!D:D,$B586,'ตัดระหว่างกัน 2564'!L:L)-SUMIF('ตัดระหว่างกัน 2564'!D:D,'หมายเหตุ (2)'!$B586,'ตัดระหว่างกัน 2564'!K:K)</f>
        <v>123718</v>
      </c>
      <c r="E586" s="214" t="s">
        <v>183</v>
      </c>
      <c r="F586" s="215">
        <f t="shared" si="82"/>
        <v>362635</v>
      </c>
      <c r="G586" s="215"/>
      <c r="H586" s="215">
        <f>SUM(D586)</f>
        <v>123718</v>
      </c>
      <c r="I586" s="173"/>
      <c r="U586" s="155" t="str">
        <f t="shared" si="81"/>
        <v>แสดง</v>
      </c>
    </row>
    <row r="587" spans="1:21" hidden="1">
      <c r="A587" s="224" t="s">
        <v>211</v>
      </c>
      <c r="B587" s="211" t="s">
        <v>210</v>
      </c>
      <c r="C587" s="212">
        <f>SUMIF('ตัดระหว่างกัน 2565'!D:D,'หมายเหตุ (2)'!$B587,'ตัดระหว่างกัน 2565'!L:L)-SUMIF('ตัดระหว่างกัน 2565'!D:D,$B587,'ตัดระหว่างกัน 2565'!K:K)</f>
        <v>0</v>
      </c>
      <c r="D587" s="213">
        <f>SUMIF('ตัดระหว่างกัน 2564'!D:D,$B587,'ตัดระหว่างกัน 2564'!L:L)-SUMIF('ตัดระหว่างกัน 2564'!D:D,'หมายเหตุ (2)'!$B587,'ตัดระหว่างกัน 2564'!K:K)</f>
        <v>0</v>
      </c>
      <c r="E587" s="214" t="s">
        <v>186</v>
      </c>
      <c r="F587" s="215">
        <f t="shared" si="82"/>
        <v>0</v>
      </c>
      <c r="G587" s="215"/>
      <c r="H587" s="215">
        <f>SUM(D587)</f>
        <v>0</v>
      </c>
      <c r="I587" s="173"/>
      <c r="U587" s="155" t="str">
        <f t="shared" si="81"/>
        <v xml:space="preserve">  </v>
      </c>
    </row>
    <row r="588" spans="1:21" hidden="1">
      <c r="A588" s="224" t="s">
        <v>1550</v>
      </c>
      <c r="B588" s="225" t="s">
        <v>1549</v>
      </c>
      <c r="C588" s="212">
        <f>SUMIF('ตัดระหว่างกัน 2565'!D:D,'หมายเหตุ (2)'!$B588,'ตัดระหว่างกัน 2565'!L:L)-SUMIF('ตัดระหว่างกัน 2565'!D:D,$B588,'ตัดระหว่างกัน 2565'!K:K)</f>
        <v>0</v>
      </c>
      <c r="D588" s="213">
        <f>SUMIF('ตัดระหว่างกัน 2564'!D:D,$B588,'ตัดระหว่างกัน 2564'!L:L)-SUMIF('ตัดระหว่างกัน 2564'!D:D,'หมายเหตุ (2)'!$B588,'ตัดระหว่างกัน 2564'!K:K)</f>
        <v>0</v>
      </c>
      <c r="E588" s="185" t="s">
        <v>189</v>
      </c>
      <c r="F588" s="261">
        <f>SUM(C588:C590)</f>
        <v>0</v>
      </c>
      <c r="G588" s="215"/>
      <c r="H588" s="261">
        <f>SUM(D588:D590)</f>
        <v>0</v>
      </c>
      <c r="I588" s="159"/>
      <c r="U588" s="155" t="str">
        <f t="shared" si="81"/>
        <v xml:space="preserve">  </v>
      </c>
    </row>
    <row r="589" spans="1:21" hidden="1">
      <c r="A589" s="224" t="s">
        <v>1552</v>
      </c>
      <c r="B589" s="225" t="s">
        <v>1551</v>
      </c>
      <c r="C589" s="212">
        <f>SUMIF('ตัดระหว่างกัน 2565'!D:D,'หมายเหตุ (2)'!$B589,'ตัดระหว่างกัน 2565'!L:L)-SUMIF('ตัดระหว่างกัน 2565'!D:D,$B589,'ตัดระหว่างกัน 2565'!K:K)</f>
        <v>0</v>
      </c>
      <c r="D589" s="213">
        <f>SUMIF('ตัดระหว่างกัน 2564'!D:D,$B589,'ตัดระหว่างกัน 2564'!L:L)-SUMIF('ตัดระหว่างกัน 2564'!D:D,'หมายเหตุ (2)'!$B589,'ตัดระหว่างกัน 2564'!K:K)</f>
        <v>0</v>
      </c>
      <c r="E589" s="185"/>
      <c r="F589" s="159"/>
      <c r="G589" s="215"/>
      <c r="H589" s="159"/>
      <c r="I589" s="159"/>
      <c r="U589" s="155" t="str">
        <f t="shared" si="81"/>
        <v xml:space="preserve">  </v>
      </c>
    </row>
    <row r="590" spans="1:21" hidden="1">
      <c r="A590" s="224" t="s">
        <v>1554</v>
      </c>
      <c r="B590" s="225" t="s">
        <v>1553</v>
      </c>
      <c r="C590" s="212">
        <f>SUMIF('ตัดระหว่างกัน 2565'!D:D,'หมายเหตุ (2)'!$B590,'ตัดระหว่างกัน 2565'!L:L)-SUMIF('ตัดระหว่างกัน 2565'!D:D,$B590,'ตัดระหว่างกัน 2565'!K:K)</f>
        <v>0</v>
      </c>
      <c r="D590" s="213">
        <f>SUMIF('ตัดระหว่างกัน 2564'!D:D,$B590,'ตัดระหว่างกัน 2564'!L:L)-SUMIF('ตัดระหว่างกัน 2564'!D:D,'หมายเหตุ (2)'!$B590,'ตัดระหว่างกัน 2564'!K:K)</f>
        <v>0</v>
      </c>
      <c r="E590" s="185"/>
      <c r="F590" s="159"/>
      <c r="G590" s="215"/>
      <c r="H590" s="159"/>
      <c r="I590" s="159"/>
      <c r="U590" s="155" t="str">
        <f t="shared" si="81"/>
        <v xml:space="preserve">  </v>
      </c>
    </row>
    <row r="591" spans="1:21" ht="20.25" thickBot="1">
      <c r="E591" s="209" t="s">
        <v>1088</v>
      </c>
      <c r="F591" s="231">
        <f>SUM(F583:F588)</f>
        <v>1210706.02</v>
      </c>
      <c r="G591" s="215"/>
      <c r="H591" s="231">
        <f>SUM(H583:H588)</f>
        <v>969589.56</v>
      </c>
      <c r="I591" s="465"/>
      <c r="J591" s="217"/>
      <c r="K591" s="217"/>
      <c r="L591" s="175"/>
      <c r="M591" s="175"/>
      <c r="U591" s="155" t="str">
        <f t="shared" si="81"/>
        <v>แสดง</v>
      </c>
    </row>
    <row r="592" spans="1:21" ht="20.25" hidden="1" thickTop="1">
      <c r="G592" s="215"/>
      <c r="U592" s="155" t="str">
        <f t="shared" ref="U592:U596" si="83">IF($F$591&lt;&gt;0,"แสดง",IF($H$591&lt;&gt;0,"แสดง","  "))</f>
        <v>แสดง</v>
      </c>
    </row>
    <row r="593" spans="1:21" hidden="1">
      <c r="G593" s="215"/>
    </row>
    <row r="594" spans="1:21" hidden="1">
      <c r="G594" s="215"/>
    </row>
    <row r="595" spans="1:21" hidden="1">
      <c r="G595" s="215"/>
    </row>
    <row r="596" spans="1:21" ht="20.25" hidden="1" thickTop="1">
      <c r="G596" s="215"/>
      <c r="U596" s="155" t="str">
        <f t="shared" si="83"/>
        <v>แสดง</v>
      </c>
    </row>
    <row r="597" spans="1:21" hidden="1">
      <c r="E597" s="293" t="s">
        <v>1886</v>
      </c>
      <c r="F597" s="293"/>
      <c r="G597" s="293"/>
      <c r="H597" s="293"/>
      <c r="I597" s="293"/>
      <c r="J597" s="293"/>
      <c r="K597" s="293"/>
      <c r="L597" s="293"/>
      <c r="M597" s="293"/>
      <c r="N597" s="293"/>
      <c r="O597" s="293"/>
      <c r="P597" s="293"/>
      <c r="Q597" s="293"/>
      <c r="R597" s="487"/>
      <c r="S597" s="487"/>
      <c r="T597" s="487"/>
      <c r="U597" s="155" t="str">
        <f>IF($C$598&lt;&gt;0,"แสดง",IF($D$598&lt;&gt;0,"แสดง","  "))</f>
        <v xml:space="preserve">  </v>
      </c>
    </row>
    <row r="598" spans="1:21" hidden="1">
      <c r="A598" s="201" t="s">
        <v>1761</v>
      </c>
      <c r="B598" s="225" t="s">
        <v>1795</v>
      </c>
      <c r="C598" s="212">
        <f>SUMIF('ตัดระหว่างกัน 2565'!D:D,'หมายเหตุ (2)'!$B598,'ตัดระหว่างกัน 2565'!L:L)-SUMIF('ตัดระหว่างกัน 2565'!D:D,$B598,'ตัดระหว่างกัน 2565'!K:K)</f>
        <v>0</v>
      </c>
      <c r="D598" s="213">
        <f>SUMIF('ตัดระหว่างกัน 2564'!D:D,$B598,'ตัดระหว่างกัน 2564'!L:L)-SUMIF('ตัดระหว่างกัน 2564'!D:D,'หมายเหตุ (2)'!$B598,'ตัดระหว่างกัน 2564'!K:K)</f>
        <v>0</v>
      </c>
      <c r="E598" s="295" t="s">
        <v>1768</v>
      </c>
      <c r="F598" s="263"/>
      <c r="G598" s="263"/>
      <c r="H598" s="263"/>
      <c r="I598" s="263"/>
      <c r="J598" s="263"/>
      <c r="K598" s="263"/>
      <c r="L598" s="263"/>
      <c r="M598" s="263"/>
      <c r="N598" s="263"/>
      <c r="O598" s="263"/>
      <c r="P598" s="263"/>
      <c r="Q598" s="263"/>
      <c r="R598" s="263"/>
      <c r="S598" s="263"/>
      <c r="T598" s="263"/>
      <c r="U598" s="155" t="str">
        <f t="shared" ref="U598:U600" si="84">IF($C$598&lt;&gt;0,"แสดง",IF($D$598&lt;&gt;0,"แสดง","  "))</f>
        <v xml:space="preserve">  </v>
      </c>
    </row>
    <row r="599" spans="1:21" hidden="1">
      <c r="E599" s="263"/>
      <c r="F599" s="263"/>
      <c r="G599" s="263"/>
      <c r="H599" s="263"/>
      <c r="I599" s="263"/>
      <c r="J599" s="263"/>
      <c r="K599" s="263"/>
      <c r="L599" s="263"/>
      <c r="M599" s="263"/>
      <c r="N599" s="263"/>
      <c r="O599" s="263"/>
      <c r="P599" s="263"/>
      <c r="Q599" s="263"/>
      <c r="R599" s="263"/>
      <c r="S599" s="263"/>
      <c r="T599" s="263"/>
      <c r="U599" s="155" t="str">
        <f t="shared" si="84"/>
        <v xml:space="preserve">  </v>
      </c>
    </row>
    <row r="600" spans="1:21" hidden="1">
      <c r="E600" s="263"/>
      <c r="F600" s="263"/>
      <c r="G600" s="263"/>
      <c r="H600" s="263"/>
      <c r="I600" s="263"/>
      <c r="J600" s="263"/>
      <c r="K600" s="263"/>
      <c r="L600" s="263"/>
      <c r="M600" s="263"/>
      <c r="N600" s="263"/>
      <c r="O600" s="263"/>
      <c r="P600" s="263"/>
      <c r="Q600" s="263"/>
      <c r="R600" s="263"/>
      <c r="S600" s="263"/>
      <c r="T600" s="263"/>
      <c r="U600" s="155" t="str">
        <f t="shared" si="84"/>
        <v xml:space="preserve">  </v>
      </c>
    </row>
    <row r="601" spans="1:21" hidden="1">
      <c r="A601" s="296"/>
      <c r="B601" s="297"/>
      <c r="C601" s="298"/>
      <c r="D601" s="297"/>
      <c r="E601" s="299" t="s">
        <v>1887</v>
      </c>
      <c r="F601" s="293"/>
      <c r="H601" s="293"/>
      <c r="I601" s="463"/>
      <c r="U601" s="155" t="str">
        <f>IF($F$607&lt;&gt;0,"แสดง",IF($H$607&lt;&gt;0,"แสดง","  "))</f>
        <v xml:space="preserve">  </v>
      </c>
    </row>
    <row r="602" spans="1:21" hidden="1">
      <c r="A602" s="300"/>
      <c r="B602" s="297"/>
      <c r="C602" s="298"/>
      <c r="D602" s="297"/>
      <c r="E602" s="301"/>
      <c r="H602" s="462" t="s">
        <v>973</v>
      </c>
      <c r="I602" s="463"/>
      <c r="U602" s="155" t="str">
        <f t="shared" ref="U602:U603" si="85">IF($F$607&lt;&gt;0,"แสดง",IF($H$607&lt;&gt;0,"แสดง","  "))</f>
        <v xml:space="preserve">  </v>
      </c>
    </row>
    <row r="603" spans="1:21" hidden="1">
      <c r="A603" s="300"/>
      <c r="B603" s="297"/>
      <c r="C603" s="298"/>
      <c r="D603" s="297"/>
      <c r="E603" s="301"/>
      <c r="F603" s="302">
        <v>2565</v>
      </c>
      <c r="H603" s="302">
        <v>2564</v>
      </c>
      <c r="I603" s="302"/>
      <c r="U603" s="155" t="str">
        <f t="shared" si="85"/>
        <v xml:space="preserve">  </v>
      </c>
    </row>
    <row r="604" spans="1:21" hidden="1">
      <c r="A604" s="303" t="s">
        <v>1556</v>
      </c>
      <c r="B604" s="304" t="s">
        <v>1555</v>
      </c>
      <c r="C604" s="212">
        <f>SUMIF('ตัดระหว่างกัน 2565'!D:D,'หมายเหตุ (2)'!$B604,'ตัดระหว่างกัน 2565'!L:L)-SUMIF('ตัดระหว่างกัน 2565'!D:D,$B604,'ตัดระหว่างกัน 2565'!K:K)</f>
        <v>0</v>
      </c>
      <c r="D604" s="213">
        <f>SUMIF('ตัดระหว่างกัน 2564'!D:D,$B604,'ตัดระหว่างกัน 2564'!L:L)-SUMIF('ตัดระหว่างกัน 2564'!D:D,'หมายเหตุ (2)'!$B604,'ตัดระหว่างกัน 2564'!K:K)</f>
        <v>0</v>
      </c>
      <c r="E604" s="305" t="s">
        <v>1131</v>
      </c>
      <c r="F604" s="306">
        <f>SUM(C604:C605)</f>
        <v>0</v>
      </c>
      <c r="H604" s="306">
        <f>SUM(D604:D605)</f>
        <v>0</v>
      </c>
      <c r="I604" s="307"/>
      <c r="U604" s="155" t="str">
        <f t="shared" si="81"/>
        <v xml:space="preserve">  </v>
      </c>
    </row>
    <row r="605" spans="1:21" hidden="1">
      <c r="A605" s="303" t="s">
        <v>1558</v>
      </c>
      <c r="B605" s="304" t="s">
        <v>1557</v>
      </c>
      <c r="C605" s="212">
        <f>SUMIF('ตัดระหว่างกัน 2565'!D:D,'หมายเหตุ (2)'!$B605,'ตัดระหว่างกัน 2565'!L:L)-SUMIF('ตัดระหว่างกัน 2565'!D:D,$B605,'ตัดระหว่างกัน 2565'!K:K)</f>
        <v>0</v>
      </c>
      <c r="D605" s="213">
        <f>SUMIF('ตัดระหว่างกัน 2564'!D:D,$B605,'ตัดระหว่างกัน 2564'!L:L)-SUMIF('ตัดระหว่างกัน 2564'!D:D,'หมายเหตุ (2)'!$B605,'ตัดระหว่างกัน 2564'!K:K)</f>
        <v>0</v>
      </c>
      <c r="E605" s="305"/>
      <c r="F605" s="307"/>
      <c r="H605" s="307"/>
      <c r="I605" s="307"/>
      <c r="U605" s="155" t="str">
        <f t="shared" si="81"/>
        <v xml:space="preserve">  </v>
      </c>
    </row>
    <row r="606" spans="1:21" hidden="1">
      <c r="A606" s="308" t="s">
        <v>945</v>
      </c>
      <c r="B606" s="309" t="s">
        <v>1033</v>
      </c>
      <c r="C606" s="212">
        <f>SUMIF('ตัดระหว่างกัน 2565'!D:D,'หมายเหตุ (2)'!$B606,'ตัดระหว่างกัน 2565'!L:L)-SUMIF('ตัดระหว่างกัน 2565'!D:D,$B606,'ตัดระหว่างกัน 2565'!K:K)</f>
        <v>0</v>
      </c>
      <c r="D606" s="213">
        <f>SUMIF('ตัดระหว่างกัน 2564'!D:D,$B606,'ตัดระหว่างกัน 2564'!L:L)-SUMIF('ตัดระหว่างกัน 2564'!D:D,'หมายเหตุ (2)'!$B606,'ตัดระหว่างกัน 2564'!K:K)</f>
        <v>0</v>
      </c>
      <c r="E606" s="263" t="s">
        <v>945</v>
      </c>
      <c r="F606" s="310">
        <f>SUM(C606)</f>
        <v>0</v>
      </c>
      <c r="H606" s="310">
        <f>SUM(D606)</f>
        <v>0</v>
      </c>
      <c r="I606" s="264"/>
      <c r="U606" s="155" t="str">
        <f t="shared" si="81"/>
        <v xml:space="preserve">  </v>
      </c>
    </row>
    <row r="607" spans="1:21" ht="20.25" hidden="1" thickBot="1">
      <c r="E607" s="299" t="s">
        <v>214</v>
      </c>
      <c r="F607" s="311">
        <f>SUM(F604:F606)</f>
        <v>0</v>
      </c>
      <c r="H607" s="311">
        <f>SUM(H604:H606)</f>
        <v>0</v>
      </c>
      <c r="I607" s="464"/>
      <c r="J607" s="313"/>
      <c r="K607" s="313"/>
      <c r="L607" s="314"/>
      <c r="M607" s="314"/>
      <c r="U607" s="155" t="str">
        <f t="shared" si="81"/>
        <v xml:space="preserve">  </v>
      </c>
    </row>
    <row r="608" spans="1:21" hidden="1">
      <c r="U608" s="155" t="str">
        <f t="shared" ref="U608:U609" si="86">IF($F$607&lt;&gt;0,"แสดง",IF($H$607&lt;&gt;0,"แสดง","  "))</f>
        <v xml:space="preserve">  </v>
      </c>
    </row>
    <row r="609" spans="5:21" hidden="1">
      <c r="U609" s="155" t="str">
        <f t="shared" si="86"/>
        <v xml:space="preserve">  </v>
      </c>
    </row>
    <row r="610" spans="5:21" ht="20.25" hidden="1" thickTop="1"/>
    <row r="611" spans="5:21" hidden="1"/>
    <row r="612" spans="5:21" hidden="1"/>
    <row r="613" spans="5:21" hidden="1"/>
    <row r="614" spans="5:21" hidden="1"/>
    <row r="615" spans="5:21" hidden="1"/>
    <row r="616" spans="5:21" ht="20.25" thickTop="1"/>
    <row r="617" spans="5:21">
      <c r="E617" s="293" t="s">
        <v>2054</v>
      </c>
      <c r="F617" s="293"/>
      <c r="G617" s="293"/>
      <c r="H617" s="293"/>
      <c r="I617" s="293"/>
      <c r="J617" s="293"/>
      <c r="K617" s="293"/>
      <c r="L617" s="293"/>
      <c r="M617" s="293"/>
      <c r="N617" s="293"/>
      <c r="O617" s="293"/>
      <c r="P617" s="293"/>
      <c r="Q617" s="293"/>
      <c r="R617" s="293"/>
      <c r="S617" s="293"/>
      <c r="T617" s="293"/>
      <c r="U617" s="155" t="s">
        <v>1801</v>
      </c>
    </row>
    <row r="618" spans="5:21" hidden="1">
      <c r="E618" s="315" t="s">
        <v>1789</v>
      </c>
      <c r="F618" s="316"/>
      <c r="G618" s="316"/>
      <c r="H618" s="264"/>
      <c r="I618" s="264"/>
      <c r="J618" s="264"/>
      <c r="K618" s="264"/>
      <c r="L618" s="264"/>
      <c r="M618" s="264"/>
      <c r="N618" s="264"/>
      <c r="O618" s="264"/>
      <c r="P618" s="264"/>
      <c r="Q618" s="264"/>
      <c r="R618" s="264"/>
      <c r="S618" s="264"/>
      <c r="T618" s="264"/>
      <c r="U618" s="155" t="s">
        <v>1801</v>
      </c>
    </row>
    <row r="619" spans="5:21" hidden="1">
      <c r="E619" s="263" t="s">
        <v>1015</v>
      </c>
      <c r="F619" s="263"/>
      <c r="G619" s="263"/>
      <c r="H619" s="263"/>
      <c r="I619" s="263"/>
      <c r="J619" s="263"/>
      <c r="K619" s="263"/>
      <c r="L619" s="263"/>
      <c r="M619" s="263"/>
      <c r="N619" s="263"/>
      <c r="O619" s="263"/>
      <c r="P619" s="263"/>
      <c r="Q619" s="263"/>
      <c r="R619" s="263"/>
      <c r="S619" s="263"/>
      <c r="T619" s="263"/>
      <c r="U619" s="155" t="s">
        <v>1801</v>
      </c>
    </row>
    <row r="620" spans="5:21" hidden="1">
      <c r="E620" s="263" t="s">
        <v>1777</v>
      </c>
      <c r="F620" s="263"/>
      <c r="G620" s="263"/>
      <c r="H620" s="263"/>
      <c r="I620" s="263"/>
      <c r="J620" s="263"/>
      <c r="K620" s="263"/>
      <c r="L620" s="263"/>
      <c r="M620" s="263"/>
      <c r="N620" s="263"/>
      <c r="O620" s="263"/>
      <c r="P620" s="263"/>
      <c r="Q620" s="263"/>
      <c r="R620" s="263"/>
      <c r="S620" s="263"/>
      <c r="T620" s="264"/>
      <c r="U620" s="155" t="s">
        <v>1801</v>
      </c>
    </row>
    <row r="621" spans="5:21" hidden="1">
      <c r="E621" s="301"/>
      <c r="G621" s="263"/>
      <c r="H621" s="462" t="s">
        <v>973</v>
      </c>
      <c r="I621" s="301"/>
      <c r="R621" s="264"/>
      <c r="S621" s="264"/>
      <c r="T621" s="264"/>
      <c r="U621" s="155" t="s">
        <v>1801</v>
      </c>
    </row>
    <row r="622" spans="5:21" hidden="1">
      <c r="E622" s="301"/>
      <c r="F622" s="464">
        <v>2565</v>
      </c>
      <c r="G622" s="263"/>
      <c r="H622" s="464">
        <v>2564</v>
      </c>
      <c r="I622" s="464"/>
      <c r="R622" s="264"/>
      <c r="S622" s="264"/>
      <c r="T622" s="264"/>
      <c r="U622" s="155" t="s">
        <v>1801</v>
      </c>
    </row>
    <row r="623" spans="5:21" hidden="1">
      <c r="E623" s="263" t="s">
        <v>1009</v>
      </c>
      <c r="F623" s="317"/>
      <c r="G623" s="263"/>
      <c r="H623" s="317"/>
      <c r="I623" s="264"/>
      <c r="R623" s="264"/>
      <c r="S623" s="264"/>
      <c r="T623" s="264"/>
      <c r="U623" s="155" t="s">
        <v>1801</v>
      </c>
    </row>
    <row r="624" spans="5:21" hidden="1">
      <c r="E624" s="263" t="s">
        <v>1016</v>
      </c>
      <c r="F624" s="317"/>
      <c r="G624" s="317"/>
      <c r="H624" s="317"/>
      <c r="I624" s="264"/>
      <c r="R624" s="264"/>
      <c r="S624" s="264"/>
      <c r="T624" s="264"/>
      <c r="U624" s="155" t="s">
        <v>1801</v>
      </c>
    </row>
    <row r="625" spans="5:21" hidden="1">
      <c r="E625" s="263" t="s">
        <v>1011</v>
      </c>
      <c r="F625" s="317"/>
      <c r="G625" s="317"/>
      <c r="H625" s="317"/>
      <c r="I625" s="264"/>
      <c r="R625" s="264"/>
      <c r="S625" s="264"/>
      <c r="T625" s="264"/>
      <c r="U625" s="155" t="s">
        <v>1801</v>
      </c>
    </row>
    <row r="626" spans="5:21" ht="20.25" hidden="1" thickBot="1">
      <c r="E626" s="301" t="s">
        <v>21</v>
      </c>
      <c r="F626" s="318">
        <f>SUM(F623:F625)</f>
        <v>0</v>
      </c>
      <c r="G626" s="318"/>
      <c r="H626" s="318">
        <f>SUM(H623:H625)</f>
        <v>0</v>
      </c>
      <c r="I626" s="264"/>
      <c r="R626" s="264"/>
      <c r="S626" s="264"/>
      <c r="T626" s="264"/>
      <c r="U626" s="155" t="s">
        <v>1801</v>
      </c>
    </row>
    <row r="627" spans="5:21" ht="20.25" hidden="1" thickTop="1">
      <c r="E627" s="263"/>
      <c r="F627" s="263"/>
      <c r="G627" s="263"/>
      <c r="H627" s="264"/>
      <c r="I627" s="264"/>
      <c r="J627" s="264"/>
      <c r="K627" s="264"/>
      <c r="L627" s="264"/>
      <c r="M627" s="264"/>
      <c r="N627" s="264"/>
      <c r="O627" s="264"/>
      <c r="P627" s="264"/>
      <c r="Q627" s="264"/>
      <c r="R627" s="264"/>
      <c r="S627" s="264"/>
      <c r="T627" s="264"/>
      <c r="U627" s="155" t="s">
        <v>1801</v>
      </c>
    </row>
    <row r="628" spans="5:21" hidden="1">
      <c r="E628" s="295" t="s">
        <v>1790</v>
      </c>
      <c r="F628" s="263"/>
      <c r="G628" s="263"/>
      <c r="H628" s="264"/>
      <c r="I628" s="264"/>
      <c r="J628" s="264"/>
      <c r="K628" s="264"/>
      <c r="L628" s="264"/>
      <c r="M628" s="264"/>
      <c r="N628" s="264"/>
      <c r="O628" s="264"/>
      <c r="P628" s="264"/>
      <c r="Q628" s="264"/>
      <c r="R628" s="264"/>
      <c r="S628" s="264"/>
      <c r="T628" s="264"/>
      <c r="U628" s="155" t="s">
        <v>1801</v>
      </c>
    </row>
    <row r="629" spans="5:21" hidden="1">
      <c r="E629" s="263" t="s">
        <v>1191</v>
      </c>
      <c r="F629" s="263"/>
      <c r="G629" s="263"/>
      <c r="H629" s="263"/>
      <c r="I629" s="263"/>
      <c r="J629" s="263"/>
      <c r="K629" s="263"/>
      <c r="L629" s="263"/>
      <c r="M629" s="263"/>
      <c r="N629" s="263"/>
      <c r="O629" s="263"/>
      <c r="P629" s="263"/>
      <c r="Q629" s="263"/>
      <c r="R629" s="263"/>
      <c r="S629" s="263"/>
      <c r="T629" s="263"/>
      <c r="U629" s="155" t="s">
        <v>1801</v>
      </c>
    </row>
    <row r="630" spans="5:21" hidden="1">
      <c r="E630" s="263" t="s">
        <v>1778</v>
      </c>
      <c r="F630" s="263"/>
      <c r="G630" s="263"/>
      <c r="H630" s="263"/>
      <c r="I630" s="263"/>
      <c r="J630" s="263"/>
      <c r="K630" s="263"/>
      <c r="L630" s="263"/>
      <c r="M630" s="263"/>
      <c r="N630" s="263"/>
      <c r="O630" s="263"/>
      <c r="P630" s="263"/>
      <c r="Q630" s="263"/>
      <c r="R630" s="263"/>
      <c r="S630" s="263"/>
      <c r="T630" s="263"/>
      <c r="U630" s="155" t="s">
        <v>1801</v>
      </c>
    </row>
    <row r="631" spans="5:21" hidden="1">
      <c r="E631" s="263"/>
      <c r="F631" s="264"/>
      <c r="G631" s="264"/>
      <c r="H631" s="264"/>
      <c r="I631" s="264"/>
      <c r="J631" s="264"/>
      <c r="K631" s="264"/>
      <c r="L631" s="264"/>
      <c r="M631" s="264"/>
      <c r="N631" s="264"/>
      <c r="O631" s="264"/>
      <c r="P631" s="264"/>
      <c r="Q631" s="264"/>
      <c r="R631" s="264"/>
      <c r="S631" s="264"/>
      <c r="T631" s="264"/>
      <c r="U631" s="155" t="s">
        <v>1801</v>
      </c>
    </row>
    <row r="632" spans="5:21">
      <c r="E632" s="315" t="s">
        <v>1792</v>
      </c>
      <c r="F632" s="316"/>
      <c r="G632" s="316"/>
      <c r="H632" s="264"/>
      <c r="I632" s="264"/>
      <c r="J632" s="264"/>
      <c r="K632" s="264"/>
      <c r="L632" s="264"/>
      <c r="M632" s="264"/>
      <c r="N632" s="264"/>
      <c r="O632" s="264"/>
      <c r="P632" s="264"/>
      <c r="Q632" s="264"/>
      <c r="R632" s="264"/>
      <c r="S632" s="264"/>
      <c r="T632" s="264"/>
      <c r="U632" s="155" t="s">
        <v>1801</v>
      </c>
    </row>
    <row r="633" spans="5:21">
      <c r="E633" s="263"/>
      <c r="H633" s="462" t="s">
        <v>973</v>
      </c>
      <c r="I633" s="319"/>
      <c r="J633" s="264"/>
      <c r="K633" s="264"/>
      <c r="N633" s="464"/>
      <c r="O633" s="464"/>
      <c r="R633" s="264"/>
      <c r="S633" s="264"/>
      <c r="T633" s="264"/>
      <c r="U633" s="155" t="s">
        <v>1801</v>
      </c>
    </row>
    <row r="634" spans="5:21">
      <c r="E634" s="301" t="s">
        <v>1144</v>
      </c>
      <c r="F634" s="464">
        <v>2565</v>
      </c>
      <c r="G634" s="464"/>
      <c r="H634" s="464">
        <v>2564</v>
      </c>
      <c r="I634" s="464"/>
      <c r="J634" s="264"/>
      <c r="K634" s="264"/>
      <c r="N634" s="464"/>
      <c r="O634" s="464"/>
      <c r="R634" s="264"/>
      <c r="S634" s="264"/>
      <c r="T634" s="264"/>
      <c r="U634" s="155" t="s">
        <v>1801</v>
      </c>
    </row>
    <row r="635" spans="5:21">
      <c r="E635" s="263" t="s">
        <v>1017</v>
      </c>
      <c r="F635" s="317">
        <v>5773599.0099999998</v>
      </c>
      <c r="G635" s="317"/>
      <c r="H635" s="317">
        <v>2381000</v>
      </c>
      <c r="I635" s="264"/>
      <c r="J635" s="264"/>
      <c r="K635" s="264"/>
      <c r="N635" s="264"/>
      <c r="O635" s="264"/>
      <c r="R635" s="264"/>
      <c r="S635" s="264"/>
      <c r="T635" s="264"/>
      <c r="U635" s="155" t="s">
        <v>1801</v>
      </c>
    </row>
    <row r="636" spans="5:21">
      <c r="E636" s="263" t="s">
        <v>1018</v>
      </c>
      <c r="F636" s="317"/>
      <c r="G636" s="317"/>
      <c r="H636" s="317"/>
      <c r="I636" s="264"/>
      <c r="J636" s="264"/>
      <c r="K636" s="264"/>
      <c r="N636" s="264"/>
      <c r="O636" s="264"/>
      <c r="R636" s="264"/>
      <c r="S636" s="264"/>
      <c r="T636" s="264"/>
      <c r="U636" s="155" t="s">
        <v>1801</v>
      </c>
    </row>
    <row r="637" spans="5:21" ht="20.25" thickBot="1">
      <c r="E637" s="301" t="s">
        <v>21</v>
      </c>
      <c r="F637" s="318">
        <f>SUM(F635:F636)</f>
        <v>5773599.0099999998</v>
      </c>
      <c r="G637" s="317"/>
      <c r="H637" s="318">
        <f>SUM(H635:H636)</f>
        <v>2381000</v>
      </c>
      <c r="I637" s="264"/>
      <c r="J637" s="264"/>
      <c r="K637" s="264"/>
      <c r="N637" s="264"/>
      <c r="O637" s="264"/>
      <c r="R637" s="264"/>
      <c r="S637" s="264"/>
      <c r="T637" s="264"/>
      <c r="U637" s="155" t="s">
        <v>1801</v>
      </c>
    </row>
    <row r="638" spans="5:21" ht="20.25" thickTop="1">
      <c r="E638" s="263" t="s">
        <v>1019</v>
      </c>
      <c r="G638" s="317"/>
      <c r="H638" s="263"/>
      <c r="I638" s="263"/>
      <c r="J638" s="263"/>
      <c r="K638" s="263"/>
      <c r="L638" s="263"/>
      <c r="M638" s="263"/>
      <c r="N638" s="263"/>
      <c r="O638" s="263"/>
      <c r="P638" s="263"/>
      <c r="Q638" s="263"/>
      <c r="R638" s="263"/>
      <c r="S638" s="263"/>
      <c r="T638" s="263"/>
      <c r="U638" s="155" t="s">
        <v>1801</v>
      </c>
    </row>
    <row r="639" spans="5:21">
      <c r="E639" s="263" t="s">
        <v>2076</v>
      </c>
      <c r="F639" s="264"/>
      <c r="G639" s="264"/>
      <c r="H639" s="264"/>
      <c r="I639" s="264"/>
      <c r="J639" s="264"/>
      <c r="K639" s="264"/>
      <c r="L639" s="264"/>
      <c r="M639" s="264"/>
      <c r="N639" s="264"/>
      <c r="O639" s="264"/>
      <c r="P639" s="264"/>
      <c r="Q639" s="264"/>
      <c r="R639" s="264"/>
      <c r="S639" s="264"/>
      <c r="T639" s="264"/>
      <c r="U639" s="155" t="s">
        <v>1801</v>
      </c>
    </row>
    <row r="640" spans="5:21">
      <c r="E640" s="155" t="s">
        <v>2075</v>
      </c>
      <c r="F640" s="264"/>
      <c r="G640" s="264"/>
      <c r="H640" s="264"/>
      <c r="I640" s="264"/>
      <c r="J640" s="264"/>
      <c r="K640" s="264"/>
      <c r="L640" s="264"/>
      <c r="M640" s="264"/>
      <c r="N640" s="264"/>
      <c r="O640" s="264"/>
      <c r="P640" s="264"/>
      <c r="Q640" s="264"/>
      <c r="R640" s="264"/>
      <c r="S640" s="264"/>
      <c r="T640" s="264"/>
    </row>
    <row r="641" spans="5:21">
      <c r="E641" s="263" t="s">
        <v>2077</v>
      </c>
      <c r="F641" s="264"/>
      <c r="G641" s="264"/>
      <c r="H641" s="264"/>
      <c r="I641" s="264"/>
      <c r="J641" s="264"/>
      <c r="K641" s="264"/>
      <c r="L641" s="264"/>
      <c r="M641" s="264"/>
      <c r="N641" s="264"/>
      <c r="O641" s="264"/>
      <c r="P641" s="264"/>
      <c r="Q641" s="264"/>
      <c r="R641" s="264"/>
      <c r="S641" s="264"/>
      <c r="T641" s="264"/>
    </row>
    <row r="642" spans="5:21">
      <c r="E642" s="263" t="s">
        <v>2078</v>
      </c>
      <c r="F642" s="264"/>
      <c r="G642" s="264"/>
      <c r="H642" s="264"/>
      <c r="I642" s="264"/>
      <c r="J642" s="264"/>
      <c r="K642" s="264"/>
      <c r="L642" s="264"/>
      <c r="M642" s="264"/>
      <c r="N642" s="264"/>
      <c r="O642" s="264"/>
      <c r="P642" s="264"/>
      <c r="Q642" s="264"/>
      <c r="R642" s="264"/>
      <c r="S642" s="264"/>
      <c r="T642" s="264"/>
    </row>
    <row r="643" spans="5:21">
      <c r="E643" s="263" t="s">
        <v>2079</v>
      </c>
      <c r="F643" s="264"/>
      <c r="G643" s="264"/>
      <c r="H643" s="264"/>
      <c r="I643" s="264"/>
      <c r="J643" s="264"/>
      <c r="K643" s="264"/>
      <c r="L643" s="264"/>
      <c r="M643" s="264"/>
      <c r="N643" s="264"/>
      <c r="O643" s="264"/>
      <c r="P643" s="264"/>
      <c r="Q643" s="264"/>
      <c r="R643" s="264"/>
      <c r="S643" s="264"/>
      <c r="T643" s="264"/>
    </row>
    <row r="644" spans="5:21">
      <c r="E644" s="263" t="s">
        <v>2080</v>
      </c>
      <c r="F644" s="264"/>
      <c r="G644" s="264"/>
      <c r="H644" s="264"/>
      <c r="I644" s="264"/>
      <c r="J644" s="264"/>
      <c r="K644" s="264"/>
      <c r="L644" s="264"/>
      <c r="M644" s="264"/>
      <c r="N644" s="264"/>
      <c r="O644" s="264"/>
      <c r="P644" s="264"/>
      <c r="Q644" s="264"/>
      <c r="R644" s="264"/>
      <c r="S644" s="264"/>
      <c r="T644" s="264"/>
    </row>
    <row r="645" spans="5:21">
      <c r="E645" s="263"/>
      <c r="F645" s="264"/>
      <c r="G645" s="264"/>
      <c r="H645" s="264"/>
      <c r="I645" s="264"/>
      <c r="J645" s="264"/>
      <c r="K645" s="264"/>
      <c r="L645" s="264"/>
      <c r="M645" s="264"/>
      <c r="N645" s="264"/>
      <c r="O645" s="264"/>
      <c r="P645" s="264"/>
      <c r="Q645" s="264"/>
      <c r="R645" s="264"/>
      <c r="S645" s="264"/>
      <c r="T645" s="264"/>
    </row>
    <row r="646" spans="5:21">
      <c r="E646" s="263"/>
      <c r="F646" s="264"/>
      <c r="G646" s="264"/>
      <c r="H646" s="264"/>
      <c r="I646" s="264"/>
      <c r="J646" s="264"/>
      <c r="K646" s="264"/>
      <c r="L646" s="264"/>
      <c r="M646" s="264"/>
      <c r="N646" s="264"/>
      <c r="O646" s="264"/>
      <c r="P646" s="264"/>
      <c r="Q646" s="264"/>
      <c r="R646" s="264"/>
      <c r="S646" s="264"/>
      <c r="T646" s="264"/>
    </row>
    <row r="647" spans="5:21" hidden="1">
      <c r="E647" s="315" t="s">
        <v>1791</v>
      </c>
      <c r="F647" s="316"/>
      <c r="G647" s="316"/>
      <c r="H647" s="264"/>
      <c r="I647" s="264"/>
      <c r="J647" s="264"/>
      <c r="K647" s="264"/>
      <c r="L647" s="264"/>
      <c r="M647" s="264"/>
      <c r="N647" s="264"/>
      <c r="O647" s="264"/>
      <c r="P647" s="264"/>
      <c r="Q647" s="264"/>
      <c r="R647" s="264"/>
      <c r="S647" s="264"/>
      <c r="T647" s="320"/>
      <c r="U647" s="155" t="s">
        <v>1801</v>
      </c>
    </row>
    <row r="648" spans="5:21" hidden="1">
      <c r="E648" s="263" t="s">
        <v>1779</v>
      </c>
      <c r="F648" s="263"/>
      <c r="G648" s="263"/>
      <c r="H648" s="263"/>
      <c r="I648" s="263"/>
      <c r="J648" s="263"/>
      <c r="K648" s="263"/>
      <c r="L648" s="263"/>
      <c r="M648" s="263"/>
      <c r="N648" s="263"/>
      <c r="O648" s="263"/>
      <c r="P648" s="263"/>
      <c r="Q648" s="263"/>
      <c r="R648" s="263"/>
      <c r="S648" s="263"/>
      <c r="T648" s="263"/>
      <c r="U648" s="155" t="s">
        <v>1801</v>
      </c>
    </row>
    <row r="649" spans="5:21" hidden="1">
      <c r="E649" s="263" t="s">
        <v>1020</v>
      </c>
      <c r="F649" s="263"/>
      <c r="G649" s="263"/>
      <c r="H649" s="263"/>
      <c r="I649" s="263"/>
      <c r="J649" s="263"/>
      <c r="K649" s="263"/>
      <c r="L649" s="263"/>
      <c r="M649" s="263"/>
      <c r="N649" s="263"/>
      <c r="O649" s="263"/>
      <c r="P649" s="263"/>
      <c r="Q649" s="263"/>
      <c r="R649" s="263"/>
      <c r="S649" s="263"/>
      <c r="T649" s="263"/>
      <c r="U649" s="155" t="s">
        <v>1801</v>
      </c>
    </row>
    <row r="650" spans="5:21" hidden="1">
      <c r="E650" s="263"/>
      <c r="H650" s="462" t="s">
        <v>973</v>
      </c>
      <c r="I650" s="301"/>
      <c r="J650" s="264"/>
      <c r="K650" s="264"/>
      <c r="N650" s="464"/>
      <c r="O650" s="464"/>
      <c r="R650" s="320"/>
      <c r="S650" s="320"/>
      <c r="T650" s="320"/>
      <c r="U650" s="155" t="s">
        <v>1801</v>
      </c>
    </row>
    <row r="651" spans="5:21" hidden="1">
      <c r="E651" s="263"/>
      <c r="F651" s="464">
        <v>2565</v>
      </c>
      <c r="G651" s="464"/>
      <c r="H651" s="464">
        <v>2564</v>
      </c>
      <c r="I651" s="464"/>
      <c r="J651" s="264"/>
      <c r="K651" s="264"/>
      <c r="N651" s="464"/>
      <c r="O651" s="464"/>
      <c r="R651" s="320"/>
      <c r="S651" s="320"/>
      <c r="T651" s="320"/>
      <c r="U651" s="155" t="s">
        <v>1801</v>
      </c>
    </row>
    <row r="652" spans="5:21" hidden="1">
      <c r="E652" s="263" t="s">
        <v>1009</v>
      </c>
      <c r="F652" s="317"/>
      <c r="G652" s="317"/>
      <c r="H652" s="317"/>
      <c r="I652" s="264"/>
      <c r="J652" s="264"/>
      <c r="K652" s="264"/>
      <c r="N652" s="264"/>
      <c r="O652" s="264"/>
      <c r="R652" s="320"/>
      <c r="S652" s="320"/>
      <c r="T652" s="320"/>
      <c r="U652" s="155" t="s">
        <v>1801</v>
      </c>
    </row>
    <row r="653" spans="5:21" hidden="1">
      <c r="E653" s="263" t="s">
        <v>1016</v>
      </c>
      <c r="F653" s="317"/>
      <c r="G653" s="317"/>
      <c r="H653" s="317"/>
      <c r="I653" s="264"/>
      <c r="J653" s="264"/>
      <c r="K653" s="264"/>
      <c r="N653" s="264"/>
      <c r="O653" s="264"/>
      <c r="R653" s="320"/>
      <c r="S653" s="320"/>
      <c r="T653" s="320"/>
      <c r="U653" s="155" t="s">
        <v>1801</v>
      </c>
    </row>
    <row r="654" spans="5:21" hidden="1">
      <c r="E654" s="263" t="s">
        <v>1011</v>
      </c>
      <c r="F654" s="317"/>
      <c r="G654" s="317"/>
      <c r="H654" s="317"/>
      <c r="I654" s="264"/>
      <c r="J654" s="264"/>
      <c r="K654" s="264"/>
      <c r="N654" s="264"/>
      <c r="O654" s="264"/>
      <c r="R654" s="320"/>
      <c r="S654" s="320"/>
      <c r="T654" s="320"/>
      <c r="U654" s="155" t="s">
        <v>1801</v>
      </c>
    </row>
    <row r="655" spans="5:21" ht="20.25" hidden="1" thickBot="1">
      <c r="E655" s="301" t="s">
        <v>21</v>
      </c>
      <c r="F655" s="318">
        <f>SUM(F652:F654)</f>
        <v>0</v>
      </c>
      <c r="G655" s="317"/>
      <c r="H655" s="318">
        <f>SUM(H652:H654)</f>
        <v>0</v>
      </c>
      <c r="I655" s="264"/>
      <c r="J655" s="264"/>
      <c r="K655" s="264"/>
      <c r="N655" s="264"/>
      <c r="O655" s="264"/>
      <c r="R655" s="320"/>
      <c r="S655" s="320"/>
      <c r="T655" s="320"/>
      <c r="U655" s="155" t="s">
        <v>1801</v>
      </c>
    </row>
    <row r="656" spans="5:21" hidden="1">
      <c r="G656" s="317"/>
      <c r="U656" s="155" t="s">
        <v>1801</v>
      </c>
    </row>
    <row r="657" spans="5:21" hidden="1">
      <c r="E657" s="155" t="s">
        <v>2071</v>
      </c>
      <c r="G657" s="317"/>
    </row>
    <row r="658" spans="5:21" hidden="1">
      <c r="G658" s="317"/>
    </row>
    <row r="659" spans="5:21" hidden="1">
      <c r="U659" s="155" t="s">
        <v>1801</v>
      </c>
    </row>
    <row r="660" spans="5:21" hidden="1">
      <c r="E660" s="293" t="s">
        <v>1889</v>
      </c>
      <c r="F660" s="293"/>
      <c r="G660" s="293"/>
      <c r="H660" s="293"/>
      <c r="I660" s="293"/>
      <c r="J660" s="293"/>
      <c r="K660" s="293"/>
      <c r="L660" s="293"/>
      <c r="M660" s="293"/>
      <c r="N660" s="293"/>
      <c r="O660" s="293"/>
      <c r="P660" s="293"/>
      <c r="Q660" s="299"/>
      <c r="U660" s="155" t="s">
        <v>1801</v>
      </c>
    </row>
    <row r="661" spans="5:21" hidden="1">
      <c r="E661" s="295" t="s">
        <v>1769</v>
      </c>
      <c r="F661" s="263"/>
      <c r="G661" s="263"/>
      <c r="H661" s="263"/>
      <c r="I661" s="263"/>
      <c r="J661" s="263"/>
      <c r="K661" s="263"/>
      <c r="L661" s="263"/>
      <c r="M661" s="263"/>
      <c r="N661" s="263"/>
      <c r="O661" s="263"/>
      <c r="P661" s="263"/>
      <c r="Q661" s="263"/>
      <c r="U661" s="155" t="s">
        <v>1801</v>
      </c>
    </row>
    <row r="662" spans="5:21" hidden="1">
      <c r="U662" s="155" t="s">
        <v>1801</v>
      </c>
    </row>
    <row r="663" spans="5:21" hidden="1">
      <c r="U663" s="155" t="s">
        <v>1801</v>
      </c>
    </row>
    <row r="664" spans="5:21" hidden="1">
      <c r="E664" s="301" t="s">
        <v>1890</v>
      </c>
      <c r="F664" s="263"/>
      <c r="G664" s="263"/>
      <c r="H664" s="263"/>
      <c r="I664" s="263"/>
      <c r="J664" s="263"/>
      <c r="K664" s="263"/>
      <c r="L664" s="263"/>
      <c r="M664" s="263"/>
      <c r="N664" s="263"/>
      <c r="O664" s="263"/>
      <c r="P664" s="263"/>
      <c r="Q664" s="263"/>
      <c r="R664" s="263"/>
      <c r="S664" s="263"/>
      <c r="T664" s="263"/>
      <c r="U664" s="155" t="s">
        <v>1801</v>
      </c>
    </row>
    <row r="665" spans="5:21" hidden="1">
      <c r="E665" s="295" t="s">
        <v>1807</v>
      </c>
      <c r="F665" s="263"/>
      <c r="G665" s="263"/>
      <c r="H665" s="263"/>
      <c r="I665" s="263"/>
      <c r="J665" s="263"/>
      <c r="K665" s="263"/>
      <c r="L665" s="263"/>
      <c r="M665" s="263"/>
      <c r="N665" s="263"/>
      <c r="O665" s="263"/>
      <c r="P665" s="263"/>
      <c r="Q665" s="263"/>
      <c r="R665" s="263"/>
      <c r="S665" s="263"/>
      <c r="T665" s="263"/>
      <c r="U665" s="155" t="s">
        <v>1801</v>
      </c>
    </row>
    <row r="666" spans="5:21" hidden="1">
      <c r="E666" s="263"/>
      <c r="F666" s="263"/>
      <c r="G666" s="263"/>
      <c r="H666" s="263"/>
      <c r="I666" s="263"/>
      <c r="J666" s="263"/>
      <c r="K666" s="263"/>
      <c r="L666" s="263"/>
      <c r="M666" s="263"/>
      <c r="N666" s="263"/>
      <c r="O666" s="263"/>
      <c r="P666" s="263"/>
      <c r="Q666" s="263"/>
      <c r="R666" s="263"/>
      <c r="S666" s="263"/>
      <c r="T666" s="263"/>
      <c r="U666" s="155" t="s">
        <v>1801</v>
      </c>
    </row>
    <row r="667" spans="5:21" hidden="1">
      <c r="E667" s="263"/>
      <c r="F667" s="263"/>
      <c r="G667" s="263"/>
      <c r="H667" s="263"/>
      <c r="I667" s="263"/>
      <c r="J667" s="263"/>
      <c r="K667" s="263"/>
      <c r="L667" s="263"/>
      <c r="M667" s="263"/>
      <c r="N667" s="263"/>
      <c r="O667" s="263"/>
      <c r="P667" s="263"/>
      <c r="Q667" s="263"/>
      <c r="R667" s="263"/>
      <c r="S667" s="263"/>
      <c r="T667" s="263"/>
      <c r="U667" s="155" t="s">
        <v>1801</v>
      </c>
    </row>
    <row r="668" spans="5:21" hidden="1">
      <c r="E668" s="293" t="s">
        <v>1170</v>
      </c>
      <c r="F668" s="293"/>
      <c r="G668" s="293"/>
      <c r="H668" s="293"/>
      <c r="I668" s="293"/>
      <c r="J668" s="293"/>
      <c r="K668" s="293"/>
      <c r="L668" s="293"/>
      <c r="M668" s="293"/>
      <c r="N668" s="293"/>
      <c r="O668" s="293"/>
      <c r="P668" s="293"/>
      <c r="Q668" s="299"/>
      <c r="R668" s="293"/>
      <c r="S668" s="293"/>
      <c r="T668" s="293"/>
      <c r="U668" s="155" t="s">
        <v>1801</v>
      </c>
    </row>
    <row r="669" spans="5:21" hidden="1">
      <c r="E669" s="295" t="s">
        <v>1770</v>
      </c>
      <c r="F669" s="263"/>
      <c r="G669" s="263"/>
      <c r="H669" s="263"/>
      <c r="I669" s="263"/>
      <c r="J669" s="263"/>
      <c r="K669" s="263"/>
      <c r="L669" s="263"/>
      <c r="M669" s="263"/>
      <c r="N669" s="263"/>
      <c r="O669" s="263"/>
      <c r="P669" s="263"/>
      <c r="Q669" s="263"/>
      <c r="R669" s="263"/>
      <c r="S669" s="263"/>
      <c r="T669" s="263"/>
      <c r="U669" s="155" t="s">
        <v>1801</v>
      </c>
    </row>
    <row r="670" spans="5:21" hidden="1">
      <c r="E670" s="263"/>
      <c r="F670" s="263"/>
      <c r="G670" s="263"/>
      <c r="H670" s="263"/>
      <c r="I670" s="263"/>
      <c r="J670" s="263"/>
      <c r="K670" s="263"/>
      <c r="L670" s="263"/>
      <c r="M670" s="263"/>
      <c r="N670" s="263"/>
      <c r="O670" s="263"/>
      <c r="P670" s="263"/>
      <c r="Q670" s="263"/>
      <c r="R670" s="263"/>
      <c r="S670" s="263"/>
      <c r="T670" s="263"/>
      <c r="U670" s="155" t="s">
        <v>1801</v>
      </c>
    </row>
    <row r="671" spans="5:21" hidden="1">
      <c r="E671" s="263"/>
      <c r="F671" s="263"/>
      <c r="G671" s="263"/>
      <c r="H671" s="263"/>
      <c r="I671" s="263"/>
      <c r="J671" s="263"/>
      <c r="K671" s="263"/>
      <c r="L671" s="263"/>
      <c r="M671" s="263"/>
      <c r="N671" s="263"/>
      <c r="O671" s="263"/>
      <c r="P671" s="263"/>
      <c r="Q671" s="263"/>
      <c r="R671" s="263"/>
      <c r="S671" s="263"/>
      <c r="T671" s="263"/>
      <c r="U671" s="155" t="s">
        <v>1801</v>
      </c>
    </row>
    <row r="672" spans="5:21">
      <c r="E672" s="293" t="s">
        <v>2055</v>
      </c>
      <c r="F672" s="293"/>
      <c r="G672" s="293"/>
      <c r="H672" s="293"/>
      <c r="I672" s="299"/>
      <c r="J672" s="320"/>
      <c r="K672" s="320"/>
      <c r="L672" s="299"/>
      <c r="M672" s="299"/>
      <c r="N672" s="464"/>
      <c r="O672" s="464"/>
      <c r="U672" s="155" t="str">
        <f>IF($F$680&lt;&gt;0,"แสดง",IF($H$680&lt;&gt;0,"แสดง","  "))</f>
        <v>แสดง</v>
      </c>
    </row>
    <row r="673" spans="1:21">
      <c r="E673" s="299"/>
      <c r="H673" s="462" t="s">
        <v>973</v>
      </c>
      <c r="I673" s="463"/>
      <c r="L673" s="293"/>
      <c r="M673" s="293"/>
      <c r="N673" s="321"/>
      <c r="O673" s="321"/>
      <c r="U673" s="155" t="str">
        <f t="shared" ref="U673:U674" si="87">IF($F$680&lt;&gt;0,"แสดง",IF($H$680&lt;&gt;0,"แสดง","  "))</f>
        <v>แสดง</v>
      </c>
    </row>
    <row r="674" spans="1:21">
      <c r="E674" s="320"/>
      <c r="F674" s="321">
        <v>2565</v>
      </c>
      <c r="G674" s="321"/>
      <c r="H674" s="321">
        <v>2564</v>
      </c>
      <c r="I674" s="321"/>
      <c r="L674" s="316"/>
      <c r="M674" s="316"/>
      <c r="N674" s="320"/>
      <c r="O674" s="320"/>
      <c r="U674" s="155" t="str">
        <f t="shared" si="87"/>
        <v>แสดง</v>
      </c>
    </row>
    <row r="675" spans="1:21">
      <c r="A675" s="322" t="s">
        <v>955</v>
      </c>
      <c r="B675" s="323" t="s">
        <v>1192</v>
      </c>
      <c r="C675" s="212">
        <f>SUMIF('ตัดระหว่างกัน 2565'!D:D,'หมายเหตุ (2)'!$B675,'ตัดระหว่างกัน 2565'!L:L)-SUMIF('ตัดระหว่างกัน 2565'!D:D,$B675,'ตัดระหว่างกัน 2565'!K:K)</f>
        <v>115254986.77</v>
      </c>
      <c r="D675" s="213">
        <f>SUMIF('ตัดระหว่างกัน 2564'!D:D,$B675,'ตัดระหว่างกัน 2564'!L:L)-SUMIF('ตัดระหว่างกัน 2564'!D:D,'หมายเหตุ (2)'!$B675,'ตัดระหว่างกัน 2564'!K:K)</f>
        <v>107388249.23</v>
      </c>
      <c r="E675" s="316" t="s">
        <v>955</v>
      </c>
      <c r="F675" s="306">
        <f>'งบแสดงการเปลี่ยนแปลงฯ '!D24</f>
        <v>132836819.94000001</v>
      </c>
      <c r="G675" s="306"/>
      <c r="H675" s="306">
        <f>'งบแสดงการเปลี่ยนแปลงฯ '!D15</f>
        <v>115243382.33999999</v>
      </c>
      <c r="I675" s="307"/>
      <c r="U675" s="155" t="str">
        <f t="shared" ref="U675:U736" si="88">IF(F675&lt;&gt;0,"แสดง",IF(H675&lt;&gt;0,"แสดง","  "))</f>
        <v>แสดง</v>
      </c>
    </row>
    <row r="676" spans="1:21">
      <c r="A676" s="322" t="s">
        <v>954</v>
      </c>
      <c r="B676" s="323" t="s">
        <v>1193</v>
      </c>
      <c r="C676" s="212">
        <f>SUMIF('ตัดระหว่างกัน 2565'!D:D,'หมายเหตุ (2)'!$B676,'ตัดระหว่างกัน 2565'!L:L)-SUMIF('ตัดระหว่างกัน 2565'!D:D,$B676,'ตัดระหว่างกัน 2565'!K:K)</f>
        <v>24848545.32</v>
      </c>
      <c r="D676" s="213">
        <f>SUMIF('ตัดระหว่างกัน 2564'!D:D,$B676,'ตัดระหว่างกัน 2564'!L:L)-SUMIF('ตัดระหว่างกัน 2564'!D:D,'หมายเหตุ (2)'!$B676,'ตัดระหว่างกัน 2564'!K:K)</f>
        <v>23461356.350000001</v>
      </c>
      <c r="E676" s="316" t="s">
        <v>954</v>
      </c>
      <c r="F676" s="306">
        <f>'งบแสดงการเปลี่ยนแปลงฯ '!E24</f>
        <v>27951221.760000002</v>
      </c>
      <c r="G676" s="306"/>
      <c r="H676" s="306">
        <f>'งบแสดงการเปลี่ยนแปลงฯ '!E15</f>
        <v>24847556.310000002</v>
      </c>
      <c r="I676" s="307"/>
      <c r="U676" s="155" t="str">
        <f t="shared" si="88"/>
        <v>แสดง</v>
      </c>
    </row>
    <row r="677" spans="1:21">
      <c r="A677" s="322" t="s">
        <v>937</v>
      </c>
      <c r="B677" s="323" t="s">
        <v>1194</v>
      </c>
      <c r="C677" s="212">
        <f>SUMIF('ตัดระหว่างกัน 2565'!D:D,'หมายเหตุ (2)'!$B677,'ตัดระหว่างกัน 2565'!L:L)-SUMIF('ตัดระหว่างกัน 2565'!D:D,$B677,'ตัดระหว่างกัน 2565'!K:K)</f>
        <v>2727414.66</v>
      </c>
      <c r="D677" s="213">
        <f>SUMIF('ตัดระหว่างกัน 2564'!D:D,$B677,'ตัดระหว่างกัน 2564'!L:L)-SUMIF('ตัดระหว่างกัน 2564'!D:D,'หมายเหตุ (2)'!$B677,'ตัดระหว่างกัน 2564'!K:K)</f>
        <v>2779597.97</v>
      </c>
      <c r="E677" s="316" t="s">
        <v>937</v>
      </c>
      <c r="F677" s="306">
        <f>'งบแสดงการเปลี่ยนแปลงฯ '!F24</f>
        <v>2633827.3800000004</v>
      </c>
      <c r="G677" s="306"/>
      <c r="H677" s="306">
        <f>'งบแสดงการเปลี่ยนแปลงฯ '!F15</f>
        <v>2727414.6599999997</v>
      </c>
      <c r="I677" s="307"/>
      <c r="U677" s="155" t="str">
        <f t="shared" si="88"/>
        <v>แสดง</v>
      </c>
    </row>
    <row r="678" spans="1:21" hidden="1">
      <c r="A678" s="322" t="s">
        <v>943</v>
      </c>
      <c r="B678" s="323" t="s">
        <v>1195</v>
      </c>
      <c r="C678" s="212">
        <f>SUMIF('ตัดระหว่างกัน 2565'!D:D,'หมายเหตุ (2)'!$B678,'ตัดระหว่างกัน 2565'!L:L)-SUMIF('ตัดระหว่างกัน 2565'!D:D,$B678,'ตัดระหว่างกัน 2565'!K:K)</f>
        <v>0</v>
      </c>
      <c r="D678" s="213">
        <f>SUMIF('ตัดระหว่างกัน 2564'!D:D,$B678,'ตัดระหว่างกัน 2564'!L:L)-SUMIF('ตัดระหว่างกัน 2564'!D:D,'หมายเหตุ (2)'!$B678,'ตัดระหว่างกัน 2564'!K:K)</f>
        <v>0</v>
      </c>
      <c r="E678" s="316" t="s">
        <v>943</v>
      </c>
      <c r="F678" s="306">
        <f>'งบแสดงการเปลี่ยนแปลงฯ '!G24</f>
        <v>0</v>
      </c>
      <c r="G678" s="306"/>
      <c r="H678" s="306">
        <f>'งบแสดงการเปลี่ยนแปลงฯ '!G15</f>
        <v>0</v>
      </c>
      <c r="I678" s="307"/>
      <c r="U678" s="155" t="str">
        <f t="shared" si="88"/>
        <v xml:space="preserve">  </v>
      </c>
    </row>
    <row r="679" spans="1:21" hidden="1">
      <c r="A679" s="322" t="s">
        <v>948</v>
      </c>
      <c r="B679" s="323" t="s">
        <v>1196</v>
      </c>
      <c r="C679" s="212">
        <f>SUMIF('ตัดระหว่างกัน 2565'!D:D,'หมายเหตุ (2)'!$B679,'ตัดระหว่างกัน 2565'!L:L)-SUMIF('ตัดระหว่างกัน 2565'!D:D,$B679,'ตัดระหว่างกัน 2565'!K:K)</f>
        <v>0</v>
      </c>
      <c r="D679" s="213">
        <f>SUMIF('ตัดระหว่างกัน 2564'!D:D,$B679,'ตัดระหว่างกัน 2564'!L:L)-SUMIF('ตัดระหว่างกัน 2564'!D:D,'หมายเหตุ (2)'!$B679,'ตัดระหว่างกัน 2564'!K:K)</f>
        <v>0</v>
      </c>
      <c r="E679" s="316" t="s">
        <v>948</v>
      </c>
      <c r="F679" s="324">
        <f>'งบแสดงการเปลี่ยนแปลงฯ '!H24</f>
        <v>0</v>
      </c>
      <c r="G679" s="306"/>
      <c r="H679" s="324">
        <f>'งบแสดงการเปลี่ยนแปลงฯ '!H15</f>
        <v>0</v>
      </c>
      <c r="I679" s="307"/>
      <c r="U679" s="155" t="str">
        <f t="shared" si="88"/>
        <v xml:space="preserve">  </v>
      </c>
    </row>
    <row r="680" spans="1:21" ht="20.25" thickBot="1">
      <c r="E680" s="325" t="s">
        <v>1109</v>
      </c>
      <c r="F680" s="311">
        <f>SUM(F675:F679)</f>
        <v>163421869.08000001</v>
      </c>
      <c r="G680" s="306"/>
      <c r="H680" s="311">
        <f>SUM(H675:H679)</f>
        <v>142818353.30999997</v>
      </c>
      <c r="I680" s="464"/>
      <c r="L680" s="316"/>
      <c r="M680" s="316"/>
      <c r="N680" s="320"/>
      <c r="O680" s="320"/>
      <c r="U680" s="155" t="str">
        <f t="shared" si="88"/>
        <v>แสดง</v>
      </c>
    </row>
    <row r="681" spans="1:21" ht="20.25" thickTop="1">
      <c r="E681" s="325"/>
      <c r="F681" s="479"/>
      <c r="G681" s="306"/>
      <c r="H681" s="479"/>
      <c r="I681" s="477"/>
      <c r="L681" s="316"/>
      <c r="M681" s="316"/>
      <c r="N681" s="320"/>
      <c r="O681" s="320"/>
    </row>
    <row r="682" spans="1:21">
      <c r="E682" s="325"/>
      <c r="F682" s="479"/>
      <c r="G682" s="306"/>
      <c r="H682" s="479"/>
      <c r="I682" s="477"/>
      <c r="L682" s="316"/>
      <c r="M682" s="316"/>
      <c r="N682" s="320"/>
      <c r="O682" s="320"/>
    </row>
    <row r="683" spans="1:21">
      <c r="E683" s="325"/>
      <c r="F683" s="479"/>
      <c r="G683" s="306"/>
      <c r="H683" s="479"/>
      <c r="I683" s="477"/>
      <c r="L683" s="316"/>
      <c r="M683" s="316"/>
      <c r="N683" s="320"/>
      <c r="O683" s="320"/>
    </row>
    <row r="684" spans="1:21">
      <c r="E684" s="325"/>
      <c r="F684" s="479"/>
      <c r="G684" s="306"/>
      <c r="H684" s="479"/>
      <c r="I684" s="477"/>
      <c r="L684" s="316"/>
      <c r="M684" s="316"/>
      <c r="N684" s="320"/>
      <c r="O684" s="320"/>
    </row>
    <row r="685" spans="1:21">
      <c r="E685" s="325"/>
      <c r="F685" s="479"/>
      <c r="G685" s="306"/>
      <c r="H685" s="479"/>
      <c r="I685" s="477"/>
      <c r="L685" s="316"/>
      <c r="M685" s="316"/>
      <c r="N685" s="320"/>
      <c r="O685" s="320"/>
    </row>
    <row r="686" spans="1:21">
      <c r="E686" s="325"/>
      <c r="F686" s="479"/>
      <c r="G686" s="306"/>
      <c r="H686" s="479"/>
      <c r="I686" s="477"/>
      <c r="L686" s="316"/>
      <c r="M686" s="316"/>
      <c r="N686" s="320"/>
      <c r="O686" s="320"/>
    </row>
    <row r="687" spans="1:21">
      <c r="E687" s="325"/>
      <c r="F687" s="479"/>
      <c r="G687" s="306"/>
      <c r="H687" s="479"/>
      <c r="I687" s="477"/>
      <c r="L687" s="316"/>
      <c r="M687" s="316"/>
      <c r="N687" s="320"/>
      <c r="O687" s="320"/>
    </row>
    <row r="688" spans="1:21">
      <c r="E688" s="325"/>
      <c r="F688" s="479"/>
      <c r="G688" s="306"/>
      <c r="H688" s="479"/>
      <c r="I688" s="477"/>
      <c r="L688" s="316"/>
      <c r="M688" s="316"/>
      <c r="N688" s="320"/>
      <c r="O688" s="320"/>
    </row>
    <row r="689" spans="1:21">
      <c r="E689" s="325"/>
      <c r="F689" s="479"/>
      <c r="G689" s="306"/>
      <c r="H689" s="479"/>
      <c r="I689" s="477"/>
      <c r="L689" s="316"/>
      <c r="M689" s="316"/>
      <c r="N689" s="320"/>
      <c r="O689" s="320"/>
    </row>
    <row r="690" spans="1:21">
      <c r="E690" s="325"/>
      <c r="F690" s="479"/>
      <c r="G690" s="306"/>
      <c r="H690" s="479"/>
      <c r="I690" s="477"/>
      <c r="L690" s="316"/>
      <c r="M690" s="316"/>
      <c r="N690" s="320"/>
      <c r="O690" s="320"/>
    </row>
    <row r="691" spans="1:21">
      <c r="E691" s="320"/>
      <c r="F691" s="320"/>
      <c r="G691" s="306"/>
      <c r="H691" s="320"/>
      <c r="I691" s="320"/>
      <c r="J691" s="320"/>
      <c r="K691" s="320"/>
      <c r="L691" s="316"/>
      <c r="M691" s="316"/>
      <c r="N691" s="320"/>
      <c r="O691" s="320"/>
      <c r="U691" s="155" t="str">
        <f t="shared" ref="U691:U693" si="89">IF($F$680&lt;&gt;0,"แสดง",IF($H$680&lt;&gt;0,"แสดง","  "))</f>
        <v>แสดง</v>
      </c>
    </row>
    <row r="692" spans="1:21">
      <c r="E692" s="320"/>
      <c r="F692" s="320"/>
      <c r="G692" s="306"/>
      <c r="H692" s="320"/>
      <c r="I692" s="320"/>
      <c r="J692" s="320"/>
      <c r="K692" s="320"/>
      <c r="L692" s="316"/>
      <c r="M692" s="316"/>
      <c r="N692" s="320"/>
      <c r="O692" s="320"/>
    </row>
    <row r="693" spans="1:21">
      <c r="U693" s="155" t="str">
        <f t="shared" si="89"/>
        <v>แสดง</v>
      </c>
    </row>
    <row r="694" spans="1:21" hidden="1">
      <c r="E694" s="293" t="s">
        <v>1168</v>
      </c>
      <c r="F694" s="293"/>
      <c r="G694" s="293"/>
      <c r="H694" s="293"/>
      <c r="I694" s="299"/>
      <c r="J694" s="320"/>
      <c r="K694" s="320"/>
      <c r="L694" s="320"/>
      <c r="M694" s="320"/>
      <c r="N694" s="302"/>
      <c r="O694" s="302"/>
      <c r="P694" s="464"/>
      <c r="Q694" s="464"/>
      <c r="U694" s="155" t="str">
        <f>IF($F$699&lt;&gt;0,"แสดง",IF($H$699&lt;&gt;0,"แสดง","  "))</f>
        <v xml:space="preserve">  </v>
      </c>
    </row>
    <row r="695" spans="1:21" hidden="1">
      <c r="E695" s="299"/>
      <c r="H695" s="462" t="s">
        <v>973</v>
      </c>
      <c r="K695" s="463"/>
      <c r="L695" s="326"/>
      <c r="M695" s="326"/>
      <c r="N695" s="464"/>
      <c r="O695" s="464"/>
      <c r="P695" s="321"/>
      <c r="Q695" s="321"/>
      <c r="U695" s="155" t="str">
        <f t="shared" ref="U695:U696" si="90">IF($F$699&lt;&gt;0,"แสดง",IF($H$699&lt;&gt;0,"แสดง","  "))</f>
        <v xml:space="preserve">  </v>
      </c>
    </row>
    <row r="696" spans="1:21" hidden="1">
      <c r="E696" s="299" t="s">
        <v>1206</v>
      </c>
      <c r="F696" s="321">
        <v>2565</v>
      </c>
      <c r="G696" s="321"/>
      <c r="H696" s="321">
        <v>2564</v>
      </c>
      <c r="K696" s="321"/>
      <c r="L696" s="321"/>
      <c r="M696" s="321"/>
      <c r="N696" s="264"/>
      <c r="O696" s="264"/>
      <c r="P696" s="320"/>
      <c r="Q696" s="320"/>
      <c r="U696" s="155" t="str">
        <f t="shared" si="90"/>
        <v xml:space="preserve">  </v>
      </c>
    </row>
    <row r="697" spans="1:21" hidden="1">
      <c r="A697" s="322" t="s">
        <v>1099</v>
      </c>
      <c r="B697" s="300" t="s">
        <v>1095</v>
      </c>
      <c r="C697" s="212"/>
      <c r="D697" s="213"/>
      <c r="E697" s="316" t="s">
        <v>1096</v>
      </c>
      <c r="F697" s="307"/>
      <c r="G697" s="307"/>
      <c r="H697" s="307"/>
      <c r="K697" s="307"/>
      <c r="L697" s="307"/>
      <c r="M697" s="307"/>
      <c r="U697" s="155" t="str">
        <f t="shared" si="88"/>
        <v xml:space="preserve">  </v>
      </c>
    </row>
    <row r="698" spans="1:21" hidden="1">
      <c r="A698" s="322" t="s">
        <v>1101</v>
      </c>
      <c r="B698" s="322"/>
      <c r="C698" s="327"/>
      <c r="D698" s="322"/>
      <c r="E698" s="316" t="s">
        <v>1097</v>
      </c>
      <c r="F698" s="328"/>
      <c r="G698" s="307"/>
      <c r="H698" s="328"/>
      <c r="K698" s="307"/>
      <c r="L698" s="307"/>
      <c r="M698" s="307"/>
      <c r="U698" s="155" t="str">
        <f t="shared" si="88"/>
        <v xml:space="preserve">  </v>
      </c>
    </row>
    <row r="699" spans="1:21" ht="20.25" hidden="1" thickBot="1">
      <c r="A699" s="322" t="s">
        <v>1100</v>
      </c>
      <c r="B699" s="300" t="s">
        <v>1095</v>
      </c>
      <c r="C699" s="212">
        <f>SUMIF('ตัดระหว่างกัน 2565'!D:D,'หมายเหตุ (2)'!$B699,'ตัดระหว่างกัน 2565'!L:L)-SUMIF('ตัดระหว่างกัน 2565'!D:D,$B699,'ตัดระหว่างกัน 2565'!K:K)</f>
        <v>0</v>
      </c>
      <c r="D699" s="213">
        <f>SUMIF('ตัดระหว่างกัน 2564'!D:D,$B699,'ตัดระหว่างกัน 2564'!L:L)-SUMIF('ตัดระหว่างกัน 2564'!D:D,'หมายเหตุ (2)'!$B699,'ตัดระหว่างกัน 2564'!K:K)</f>
        <v>0</v>
      </c>
      <c r="E699" s="316" t="s">
        <v>1098</v>
      </c>
      <c r="F699" s="329">
        <f>SUM(F697:F698)</f>
        <v>0</v>
      </c>
      <c r="G699" s="307"/>
      <c r="H699" s="329">
        <f>SUM(H697:H698)</f>
        <v>0</v>
      </c>
      <c r="K699" s="464"/>
      <c r="L699" s="464"/>
      <c r="M699" s="464"/>
      <c r="U699" s="155" t="str">
        <f t="shared" si="88"/>
        <v xml:space="preserve">  </v>
      </c>
    </row>
    <row r="700" spans="1:21" hidden="1">
      <c r="G700" s="307"/>
      <c r="U700" s="155" t="str">
        <f t="shared" ref="U700:U701" si="91">IF($F$699&lt;&gt;0,"แสดง",IF($H$699&lt;&gt;0,"แสดง","  "))</f>
        <v xml:space="preserve">  </v>
      </c>
    </row>
    <row r="701" spans="1:21" hidden="1">
      <c r="U701" s="155" t="str">
        <f t="shared" si="91"/>
        <v xml:space="preserve">  </v>
      </c>
    </row>
    <row r="702" spans="1:21" hidden="1">
      <c r="E702" s="293" t="s">
        <v>1167</v>
      </c>
      <c r="F702" s="330" t="s">
        <v>1037</v>
      </c>
      <c r="G702" s="330"/>
      <c r="H702" s="293"/>
      <c r="I702" s="293"/>
      <c r="J702" s="302"/>
      <c r="K702" s="302"/>
      <c r="L702" s="464"/>
      <c r="M702" s="464"/>
      <c r="U702" s="155" t="str">
        <f>IF($F$719&lt;&gt;0,"แสดง",IF($H$719&lt;&gt;0,"แสดง","  "))</f>
        <v xml:space="preserve">  </v>
      </c>
    </row>
    <row r="703" spans="1:21" hidden="1">
      <c r="E703" s="301"/>
      <c r="H703" s="462" t="s">
        <v>973</v>
      </c>
      <c r="I703" s="302"/>
      <c r="J703" s="302"/>
      <c r="K703" s="302"/>
      <c r="L703" s="331"/>
      <c r="M703" s="331"/>
      <c r="U703" s="155" t="str">
        <f t="shared" ref="U703:U704" si="92">IF($F$719&lt;&gt;0,"แสดง",IF($H$719&lt;&gt;0,"แสดง","  "))</f>
        <v xml:space="preserve">  </v>
      </c>
    </row>
    <row r="704" spans="1:21" hidden="1">
      <c r="E704" s="301"/>
      <c r="F704" s="302">
        <v>2565</v>
      </c>
      <c r="G704" s="302"/>
      <c r="H704" s="302">
        <v>2564</v>
      </c>
      <c r="I704" s="302"/>
      <c r="J704" s="302"/>
      <c r="K704" s="302"/>
      <c r="L704" s="331"/>
      <c r="M704" s="331"/>
      <c r="U704" s="155" t="str">
        <f t="shared" si="92"/>
        <v xml:space="preserve">  </v>
      </c>
    </row>
    <row r="705" spans="1:21" hidden="1">
      <c r="E705" s="332" t="s">
        <v>1133</v>
      </c>
      <c r="F705" s="320"/>
      <c r="G705" s="320"/>
      <c r="H705" s="320"/>
      <c r="I705" s="320"/>
      <c r="J705" s="331"/>
      <c r="K705" s="331"/>
      <c r="L705" s="320"/>
      <c r="M705" s="320"/>
      <c r="U705" s="155" t="str">
        <f t="shared" si="88"/>
        <v xml:space="preserve">  </v>
      </c>
    </row>
    <row r="706" spans="1:21" hidden="1">
      <c r="E706" s="333" t="s">
        <v>1788</v>
      </c>
      <c r="F706" s="334"/>
      <c r="G706" s="334"/>
      <c r="H706" s="334"/>
      <c r="I706" s="307"/>
      <c r="J706" s="335"/>
      <c r="K706" s="335"/>
      <c r="L706" s="336"/>
      <c r="M706" s="336"/>
      <c r="U706" s="155" t="str">
        <f t="shared" si="88"/>
        <v xml:space="preserve">  </v>
      </c>
    </row>
    <row r="707" spans="1:21" hidden="1">
      <c r="E707" s="337" t="s">
        <v>1134</v>
      </c>
      <c r="F707" s="338"/>
      <c r="G707" s="338"/>
      <c r="H707" s="338"/>
      <c r="I707" s="339"/>
      <c r="J707" s="335"/>
      <c r="K707" s="335"/>
      <c r="L707" s="336"/>
      <c r="M707" s="336"/>
      <c r="U707" s="155" t="str">
        <f t="shared" si="88"/>
        <v xml:space="preserve">  </v>
      </c>
    </row>
    <row r="708" spans="1:21" hidden="1">
      <c r="E708" s="337" t="s">
        <v>1135</v>
      </c>
      <c r="F708" s="334"/>
      <c r="G708" s="334"/>
      <c r="H708" s="334"/>
      <c r="I708" s="307"/>
      <c r="J708" s="335"/>
      <c r="K708" s="335"/>
      <c r="L708" s="336"/>
      <c r="M708" s="336"/>
      <c r="U708" s="155" t="str">
        <f t="shared" si="88"/>
        <v xml:space="preserve">  </v>
      </c>
    </row>
    <row r="709" spans="1:21" hidden="1">
      <c r="E709" s="337" t="s">
        <v>1136</v>
      </c>
      <c r="F709" s="334"/>
      <c r="G709" s="334"/>
      <c r="H709" s="334"/>
      <c r="I709" s="307"/>
      <c r="J709" s="335"/>
      <c r="K709" s="335"/>
      <c r="L709" s="336"/>
      <c r="M709" s="336"/>
      <c r="U709" s="155" t="str">
        <f t="shared" si="88"/>
        <v xml:space="preserve">  </v>
      </c>
    </row>
    <row r="710" spans="1:21" hidden="1">
      <c r="E710" s="337" t="s">
        <v>1137</v>
      </c>
      <c r="F710" s="338"/>
      <c r="G710" s="338"/>
      <c r="H710" s="338"/>
      <c r="I710" s="339"/>
      <c r="J710" s="335"/>
      <c r="K710" s="335"/>
      <c r="L710" s="336"/>
      <c r="M710" s="336"/>
      <c r="U710" s="155" t="str">
        <f t="shared" si="88"/>
        <v xml:space="preserve">  </v>
      </c>
    </row>
    <row r="711" spans="1:21" hidden="1">
      <c r="E711" s="337" t="s">
        <v>1138</v>
      </c>
      <c r="F711" s="338"/>
      <c r="G711" s="338"/>
      <c r="H711" s="338"/>
      <c r="I711" s="339"/>
      <c r="J711" s="335"/>
      <c r="K711" s="335"/>
      <c r="L711" s="336"/>
      <c r="M711" s="336"/>
      <c r="U711" s="155" t="str">
        <f t="shared" si="88"/>
        <v xml:space="preserve">  </v>
      </c>
    </row>
    <row r="712" spans="1:21" hidden="1">
      <c r="E712" s="340" t="s">
        <v>1855</v>
      </c>
      <c r="F712" s="194"/>
      <c r="G712" s="338"/>
      <c r="H712" s="194"/>
      <c r="I712" s="307"/>
      <c r="J712" s="331"/>
      <c r="K712" s="331"/>
      <c r="L712" s="320"/>
      <c r="M712" s="320"/>
      <c r="U712" s="155" t="str">
        <f t="shared" si="88"/>
        <v xml:space="preserve">  </v>
      </c>
    </row>
    <row r="713" spans="1:21" ht="20.25" hidden="1" thickBot="1">
      <c r="E713" s="332" t="s">
        <v>1139</v>
      </c>
      <c r="F713" s="318">
        <f>SUM(F706:F712)</f>
        <v>0</v>
      </c>
      <c r="G713" s="338"/>
      <c r="H713" s="318">
        <f>SUM(H706:H712)</f>
        <v>0</v>
      </c>
      <c r="I713" s="464"/>
      <c r="J713" s="331"/>
      <c r="K713" s="331"/>
      <c r="L713" s="320"/>
      <c r="M713" s="320"/>
      <c r="U713" s="155" t="str">
        <f t="shared" si="88"/>
        <v xml:space="preserve">  </v>
      </c>
    </row>
    <row r="714" spans="1:21" hidden="1">
      <c r="E714" s="332" t="s">
        <v>1140</v>
      </c>
      <c r="F714" s="320"/>
      <c r="G714" s="338"/>
      <c r="H714" s="320"/>
      <c r="I714" s="320"/>
      <c r="J714" s="331"/>
      <c r="K714" s="331"/>
      <c r="L714" s="320"/>
      <c r="M714" s="320"/>
      <c r="U714" s="155" t="str">
        <f t="shared" si="88"/>
        <v xml:space="preserve">  </v>
      </c>
    </row>
    <row r="715" spans="1:21" hidden="1">
      <c r="E715" s="337" t="s">
        <v>1141</v>
      </c>
      <c r="F715" s="338"/>
      <c r="G715" s="338"/>
      <c r="H715" s="338"/>
      <c r="I715" s="339"/>
      <c r="J715" s="331"/>
      <c r="K715" s="331"/>
      <c r="L715" s="320"/>
      <c r="M715" s="320"/>
      <c r="U715" s="155" t="str">
        <f t="shared" si="88"/>
        <v xml:space="preserve">  </v>
      </c>
    </row>
    <row r="716" spans="1:21" hidden="1">
      <c r="A716" s="201" t="s">
        <v>1207</v>
      </c>
      <c r="B716" s="341" t="s">
        <v>479</v>
      </c>
      <c r="C716" s="212">
        <f>SUMIF('ตัดระหว่างกัน 2565'!D:D,'หมายเหตุ (2)'!$B716,'ตัดระหว่างกัน 2565'!L:L)-SUMIF('ตัดระหว่างกัน 2565'!D:D,$B716,'ตัดระหว่างกัน 2565'!K:K)</f>
        <v>15648136</v>
      </c>
      <c r="D716" s="213">
        <f>SUMIF('ตัดระหว่างกัน 2564'!D:D,$B716,'ตัดระหว่างกัน 2564'!L:L)-SUMIF('ตัดระหว่างกัน 2564'!D:D,'หมายเหตุ (2)'!$B716,'ตัดระหว่างกัน 2564'!K:K)</f>
        <v>15937445.560000001</v>
      </c>
      <c r="E716" s="337" t="s">
        <v>1137</v>
      </c>
      <c r="F716" s="338"/>
      <c r="G716" s="338"/>
      <c r="H716" s="338"/>
      <c r="I716" s="339"/>
      <c r="J716" s="331"/>
      <c r="K716" s="331"/>
      <c r="L716" s="320"/>
      <c r="M716" s="320"/>
      <c r="U716" s="155" t="str">
        <f t="shared" si="88"/>
        <v xml:space="preserve">  </v>
      </c>
    </row>
    <row r="717" spans="1:21" hidden="1">
      <c r="A717" s="201" t="s">
        <v>482</v>
      </c>
      <c r="B717" s="341" t="s">
        <v>483</v>
      </c>
      <c r="C717" s="212">
        <f>SUMIF('ตัดระหว่างกัน 2565'!D:D,'หมายเหตุ (2)'!$B717,'ตัดระหว่างกัน 2565'!L:L)-SUMIF('ตัดระหว่างกัน 2565'!D:D,$B717,'ตัดระหว่างกัน 2565'!K:K)</f>
        <v>0</v>
      </c>
      <c r="D717" s="213">
        <f>SUMIF('ตัดระหว่างกัน 2564'!D:D,$B717,'ตัดระหว่างกัน 2564'!L:L)-SUMIF('ตัดระหว่างกัน 2564'!D:D,'หมายเหตุ (2)'!$B717,'ตัดระหว่างกัน 2564'!K:K)</f>
        <v>49056</v>
      </c>
      <c r="E717" s="337" t="s">
        <v>1138</v>
      </c>
      <c r="F717" s="342"/>
      <c r="G717" s="338"/>
      <c r="H717" s="342"/>
      <c r="I717" s="339"/>
      <c r="J717" s="331"/>
      <c r="K717" s="331"/>
      <c r="L717" s="320"/>
      <c r="M717" s="320"/>
      <c r="U717" s="155" t="str">
        <f t="shared" si="88"/>
        <v xml:space="preserve">  </v>
      </c>
    </row>
    <row r="718" spans="1:21" hidden="1">
      <c r="A718" s="201" t="s">
        <v>484</v>
      </c>
      <c r="B718" s="341" t="s">
        <v>485</v>
      </c>
      <c r="C718" s="212">
        <f>SUMIF('ตัดระหว่างกัน 2565'!D:D,'หมายเหตุ (2)'!$B718,'ตัดระหว่างกัน 2565'!L:L)-SUMIF('ตัดระหว่างกัน 2565'!D:D,$B718,'ตัดระหว่างกัน 2565'!K:K)</f>
        <v>7272000</v>
      </c>
      <c r="D718" s="213">
        <f>SUMIF('ตัดระหว่างกัน 2564'!D:D,$B718,'ตัดระหว่างกัน 2564'!L:L)-SUMIF('ตัดระหว่างกัน 2564'!D:D,'หมายเหตุ (2)'!$B718,'ตัดระหว่างกัน 2564'!K:K)</f>
        <v>0</v>
      </c>
      <c r="E718" s="332" t="s">
        <v>1142</v>
      </c>
      <c r="F718" s="343">
        <f>SUM(F715:F717)</f>
        <v>0</v>
      </c>
      <c r="G718" s="338"/>
      <c r="H718" s="343">
        <f>SUM(H715:H717)</f>
        <v>0</v>
      </c>
      <c r="I718" s="464"/>
      <c r="J718" s="331"/>
      <c r="K718" s="331"/>
      <c r="L718" s="320"/>
      <c r="M718" s="320"/>
      <c r="U718" s="155" t="str">
        <f t="shared" si="88"/>
        <v xml:space="preserve">  </v>
      </c>
    </row>
    <row r="719" spans="1:21" ht="20.25" hidden="1" thickBot="1">
      <c r="C719" s="202">
        <f>SUM(C716:C718)</f>
        <v>22920136</v>
      </c>
      <c r="D719" s="202">
        <f>SUM(D716:D718)</f>
        <v>15986501.560000001</v>
      </c>
      <c r="E719" s="325" t="s">
        <v>1143</v>
      </c>
      <c r="F719" s="311">
        <f>F713+F718</f>
        <v>0</v>
      </c>
      <c r="G719" s="338"/>
      <c r="H719" s="311">
        <f>H713+H718</f>
        <v>0</v>
      </c>
      <c r="I719" s="464"/>
      <c r="J719" s="331"/>
      <c r="K719" s="331"/>
      <c r="L719" s="320"/>
      <c r="M719" s="320"/>
      <c r="U719" s="155" t="str">
        <f t="shared" si="88"/>
        <v xml:space="preserve">  </v>
      </c>
    </row>
    <row r="720" spans="1:21" hidden="1">
      <c r="C720" s="344"/>
      <c r="D720" s="341"/>
      <c r="F720" s="177">
        <f>C719-F719</f>
        <v>22920136</v>
      </c>
      <c r="G720" s="338"/>
      <c r="H720" s="177">
        <f>D719-H719</f>
        <v>15986501.560000001</v>
      </c>
      <c r="U720" s="155" t="str">
        <f t="shared" ref="U720:U721" si="93">IF($F$719&lt;&gt;0,"แสดง",IF($H$719&lt;&gt;0,"แสดง","  "))</f>
        <v xml:space="preserve">  </v>
      </c>
    </row>
    <row r="721" spans="1:21" hidden="1">
      <c r="C721" s="344"/>
      <c r="D721" s="341"/>
      <c r="G721" s="338"/>
      <c r="U721" s="155" t="str">
        <f t="shared" si="93"/>
        <v xml:space="preserve">  </v>
      </c>
    </row>
    <row r="722" spans="1:21">
      <c r="E722" s="293" t="s">
        <v>2056</v>
      </c>
      <c r="F722" s="320"/>
      <c r="G722" s="345"/>
      <c r="H722" s="293"/>
      <c r="I722" s="293"/>
      <c r="J722" s="293"/>
      <c r="K722" s="293"/>
      <c r="L722" s="302"/>
      <c r="M722" s="302"/>
      <c r="N722" s="464"/>
      <c r="O722" s="464"/>
      <c r="U722" s="155" t="str">
        <f>IF($F$750&lt;&gt;0,"แสดง",IF($H$750&lt;&gt;0,"แสดง","  "))</f>
        <v>แสดง</v>
      </c>
    </row>
    <row r="723" spans="1:21">
      <c r="E723" s="320"/>
      <c r="G723" s="345"/>
      <c r="H723" s="462" t="s">
        <v>973</v>
      </c>
      <c r="I723" s="463"/>
      <c r="J723" s="293"/>
      <c r="K723" s="293"/>
      <c r="L723" s="302"/>
      <c r="M723" s="302"/>
      <c r="N723" s="264"/>
      <c r="O723" s="264"/>
      <c r="U723" s="155" t="str">
        <f t="shared" ref="U723:U724" si="94">IF($F$750&lt;&gt;0,"แสดง",IF($H$750&lt;&gt;0,"แสดง","  "))</f>
        <v>แสดง</v>
      </c>
    </row>
    <row r="724" spans="1:21">
      <c r="E724" s="320"/>
      <c r="F724" s="302">
        <v>2565</v>
      </c>
      <c r="G724" s="345"/>
      <c r="H724" s="302">
        <v>2564</v>
      </c>
      <c r="I724" s="302"/>
      <c r="J724" s="302"/>
      <c r="K724" s="302"/>
      <c r="L724" s="302"/>
      <c r="M724" s="302"/>
      <c r="N724" s="264"/>
      <c r="O724" s="264"/>
      <c r="U724" s="155" t="str">
        <f t="shared" si="94"/>
        <v>แสดง</v>
      </c>
    </row>
    <row r="725" spans="1:21">
      <c r="E725" s="293" t="s">
        <v>215</v>
      </c>
      <c r="F725" s="464"/>
      <c r="G725" s="338"/>
      <c r="H725" s="302"/>
      <c r="I725" s="302"/>
      <c r="J725" s="302"/>
      <c r="K725" s="302"/>
      <c r="L725" s="302"/>
      <c r="M725" s="302"/>
      <c r="N725" s="264"/>
      <c r="O725" s="264"/>
      <c r="U725" s="155" t="str">
        <f>IF($F$733&lt;&gt;0,"แสดง",IF($H$733&lt;&gt;0,"แสดง","  "))</f>
        <v>แสดง</v>
      </c>
    </row>
    <row r="726" spans="1:21">
      <c r="A726" s="303" t="s">
        <v>443</v>
      </c>
      <c r="B726" s="304" t="s">
        <v>444</v>
      </c>
      <c r="C726" s="212">
        <f>SUMIF('ตัดระหว่างกัน 2565'!D:D,'หมายเหตุ (2)'!$B726,'ตัดระหว่างกัน 2565'!L:L)-SUMIF('ตัดระหว่างกัน 2565'!D:D,$B726,'ตัดระหว่างกัน 2565'!K:K)</f>
        <v>811748.76</v>
      </c>
      <c r="D726" s="213">
        <f>SUMIF('ตัดระหว่างกัน 2564'!D:D,$B726,'ตัดระหว่างกัน 2564'!L:L)-SUMIF('ตัดระหว่างกัน 2564'!D:D,'หมายเหตุ (2)'!$B726,'ตัดระหว่างกัน 2564'!K:K)</f>
        <v>726932.92</v>
      </c>
      <c r="E726" s="305" t="s">
        <v>443</v>
      </c>
      <c r="F726" s="346">
        <f>SUM(C726)</f>
        <v>811748.76</v>
      </c>
      <c r="G726" s="345"/>
      <c r="H726" s="346">
        <f>SUM(D726)</f>
        <v>726932.92</v>
      </c>
      <c r="I726" s="264"/>
      <c r="U726" s="155" t="str">
        <f t="shared" si="88"/>
        <v>แสดง</v>
      </c>
    </row>
    <row r="727" spans="1:21">
      <c r="A727" s="303" t="s">
        <v>445</v>
      </c>
      <c r="B727" s="304" t="s">
        <v>446</v>
      </c>
      <c r="C727" s="212">
        <f>SUMIF('ตัดระหว่างกัน 2565'!D:D,'หมายเหตุ (2)'!$B727,'ตัดระหว่างกัน 2565'!L:L)-SUMIF('ตัดระหว่างกัน 2565'!D:D,$B727,'ตัดระหว่างกัน 2565'!K:K)</f>
        <v>10975351.710000001</v>
      </c>
      <c r="D727" s="213">
        <f>SUMIF('ตัดระหว่างกัน 2564'!D:D,$B727,'ตัดระหว่างกัน 2564'!L:L)-SUMIF('ตัดระหว่างกัน 2564'!D:D,'หมายเหตุ (2)'!$B727,'ตัดระหว่างกัน 2564'!K:K)</f>
        <v>9473018.3900000006</v>
      </c>
      <c r="E727" s="305" t="s">
        <v>445</v>
      </c>
      <c r="F727" s="346">
        <f t="shared" ref="F727:F732" si="95">SUM(C727)</f>
        <v>10975351.710000001</v>
      </c>
      <c r="G727" s="345"/>
      <c r="H727" s="346">
        <f t="shared" ref="H727:H732" si="96">SUM(D727)</f>
        <v>9473018.3900000006</v>
      </c>
      <c r="I727" s="264"/>
      <c r="U727" s="155" t="str">
        <f t="shared" si="88"/>
        <v>แสดง</v>
      </c>
    </row>
    <row r="728" spans="1:21" hidden="1">
      <c r="A728" s="303" t="s">
        <v>447</v>
      </c>
      <c r="B728" s="304" t="s">
        <v>448</v>
      </c>
      <c r="C728" s="212">
        <f>SUMIF('ตัดระหว่างกัน 2565'!D:D,'หมายเหตุ (2)'!$B728,'ตัดระหว่างกัน 2565'!L:L)-SUMIF('ตัดระหว่างกัน 2565'!D:D,$B728,'ตัดระหว่างกัน 2565'!K:K)</f>
        <v>0</v>
      </c>
      <c r="D728" s="213">
        <f>SUMIF('ตัดระหว่างกัน 2564'!D:D,$B728,'ตัดระหว่างกัน 2564'!L:L)-SUMIF('ตัดระหว่างกัน 2564'!D:D,'หมายเหตุ (2)'!$B728,'ตัดระหว่างกัน 2564'!K:K)</f>
        <v>0</v>
      </c>
      <c r="E728" s="305" t="s">
        <v>447</v>
      </c>
      <c r="F728" s="346">
        <f t="shared" si="95"/>
        <v>0</v>
      </c>
      <c r="G728" s="338"/>
      <c r="H728" s="346">
        <f t="shared" si="96"/>
        <v>0</v>
      </c>
      <c r="I728" s="264"/>
      <c r="U728" s="155" t="str">
        <f t="shared" si="88"/>
        <v xml:space="preserve">  </v>
      </c>
    </row>
    <row r="729" spans="1:21">
      <c r="A729" s="303" t="s">
        <v>449</v>
      </c>
      <c r="B729" s="304" t="s">
        <v>450</v>
      </c>
      <c r="C729" s="212">
        <f>SUMIF('ตัดระหว่างกัน 2565'!D:D,'หมายเหตุ (2)'!$B729,'ตัดระหว่างกัน 2565'!L:L)-SUMIF('ตัดระหว่างกัน 2565'!D:D,$B729,'ตัดระหว่างกัน 2565'!K:K)</f>
        <v>4264719.87</v>
      </c>
      <c r="D729" s="213">
        <f>SUMIF('ตัดระหว่างกัน 2564'!D:D,$B729,'ตัดระหว่างกัน 2564'!L:L)-SUMIF('ตัดระหว่างกัน 2564'!D:D,'หมายเหตุ (2)'!$B729,'ตัดระหว่างกัน 2564'!K:K)</f>
        <v>3845960.32</v>
      </c>
      <c r="E729" s="305" t="s">
        <v>449</v>
      </c>
      <c r="F729" s="346">
        <f t="shared" si="95"/>
        <v>4264719.87</v>
      </c>
      <c r="G729" s="345"/>
      <c r="H729" s="346">
        <f t="shared" si="96"/>
        <v>3845960.32</v>
      </c>
      <c r="I729" s="264"/>
      <c r="U729" s="155" t="str">
        <f t="shared" si="88"/>
        <v>แสดง</v>
      </c>
    </row>
    <row r="730" spans="1:21">
      <c r="A730" s="303" t="s">
        <v>451</v>
      </c>
      <c r="B730" s="304" t="s">
        <v>452</v>
      </c>
      <c r="C730" s="212">
        <f>SUMIF('ตัดระหว่างกัน 2565'!D:D,'หมายเหตุ (2)'!$B730,'ตัดระหว่างกัน 2565'!L:L)-SUMIF('ตัดระหว่างกัน 2565'!D:D,$B730,'ตัดระหว่างกัน 2565'!K:K)</f>
        <v>320792.96000000002</v>
      </c>
      <c r="D730" s="213">
        <f>SUMIF('ตัดระหว่างกัน 2564'!D:D,$B730,'ตัดระหว่างกัน 2564'!L:L)-SUMIF('ตัดระหว่างกัน 2564'!D:D,'หมายเหตุ (2)'!$B730,'ตัดระหว่างกัน 2564'!K:K)</f>
        <v>221495.16</v>
      </c>
      <c r="E730" s="305" t="s">
        <v>451</v>
      </c>
      <c r="F730" s="346">
        <f t="shared" si="95"/>
        <v>320792.96000000002</v>
      </c>
      <c r="G730" s="345"/>
      <c r="H730" s="346">
        <f t="shared" si="96"/>
        <v>221495.16</v>
      </c>
      <c r="I730" s="264"/>
      <c r="U730" s="155" t="str">
        <f t="shared" si="88"/>
        <v>แสดง</v>
      </c>
    </row>
    <row r="731" spans="1:21">
      <c r="A731" s="303" t="s">
        <v>453</v>
      </c>
      <c r="B731" s="304" t="s">
        <v>454</v>
      </c>
      <c r="C731" s="212">
        <f>SUMIF('ตัดระหว่างกัน 2565'!D:D,'หมายเหตุ (2)'!$B731,'ตัดระหว่างกัน 2565'!L:L)-SUMIF('ตัดระหว่างกัน 2565'!D:D,$B731,'ตัดระหว่างกัน 2565'!K:K)</f>
        <v>4784977.47</v>
      </c>
      <c r="D731" s="213">
        <f>SUMIF('ตัดระหว่างกัน 2564'!D:D,$B731,'ตัดระหว่างกัน 2564'!L:L)-SUMIF('ตัดระหว่างกัน 2564'!D:D,'หมายเหตุ (2)'!$B731,'ตัดระหว่างกัน 2564'!K:K)</f>
        <v>5220380.83</v>
      </c>
      <c r="E731" s="305" t="s">
        <v>453</v>
      </c>
      <c r="F731" s="346">
        <f t="shared" si="95"/>
        <v>4784977.47</v>
      </c>
      <c r="G731" s="345"/>
      <c r="H731" s="346">
        <f t="shared" si="96"/>
        <v>5220380.83</v>
      </c>
      <c r="I731" s="264"/>
      <c r="U731" s="155" t="str">
        <f t="shared" si="88"/>
        <v>แสดง</v>
      </c>
    </row>
    <row r="732" spans="1:21" hidden="1">
      <c r="A732" s="303" t="s">
        <v>455</v>
      </c>
      <c r="B732" s="304" t="s">
        <v>456</v>
      </c>
      <c r="C732" s="212">
        <f>SUMIF('ตัดระหว่างกัน 2565'!D:D,'หมายเหตุ (2)'!$B732,'ตัดระหว่างกัน 2565'!L:L)-SUMIF('ตัดระหว่างกัน 2565'!D:D,$B732,'ตัดระหว่างกัน 2565'!K:K)</f>
        <v>0</v>
      </c>
      <c r="D732" s="213">
        <f>SUMIF('ตัดระหว่างกัน 2564'!D:D,$B732,'ตัดระหว่างกัน 2564'!L:L)-SUMIF('ตัดระหว่างกัน 2564'!D:D,'หมายเหตุ (2)'!$B732,'ตัดระหว่างกัน 2564'!K:K)</f>
        <v>0</v>
      </c>
      <c r="E732" s="305" t="s">
        <v>455</v>
      </c>
      <c r="F732" s="346">
        <f t="shared" si="95"/>
        <v>0</v>
      </c>
      <c r="G732" s="338"/>
      <c r="H732" s="346">
        <f t="shared" si="96"/>
        <v>0</v>
      </c>
      <c r="I732" s="264"/>
      <c r="U732" s="155" t="str">
        <f t="shared" si="88"/>
        <v xml:space="preserve">  </v>
      </c>
    </row>
    <row r="733" spans="1:21">
      <c r="A733" s="303"/>
      <c r="B733" s="304"/>
      <c r="C733" s="212"/>
      <c r="D733" s="213"/>
      <c r="E733" s="293" t="s">
        <v>1803</v>
      </c>
      <c r="F733" s="347">
        <f>SUM(F726:F732)</f>
        <v>21157590.77</v>
      </c>
      <c r="G733" s="342"/>
      <c r="H733" s="347">
        <f t="shared" ref="H733:I733" si="97">SUM(H726:H732)</f>
        <v>19487787.620000001</v>
      </c>
      <c r="I733" s="346">
        <f t="shared" si="97"/>
        <v>0</v>
      </c>
      <c r="U733" s="155" t="str">
        <f>IF($F$733&lt;&gt;0,"แสดง",IF($H$733&lt;&gt;0,"แสดง","  "))</f>
        <v>แสดง</v>
      </c>
    </row>
    <row r="734" spans="1:21" hidden="1">
      <c r="A734" s="303"/>
      <c r="B734" s="304"/>
      <c r="C734" s="212"/>
      <c r="D734" s="213"/>
      <c r="E734" s="293" t="s">
        <v>236</v>
      </c>
      <c r="F734" s="305"/>
      <c r="G734" s="338"/>
      <c r="H734" s="264"/>
      <c r="I734" s="264"/>
      <c r="J734" s="264"/>
      <c r="K734" s="264"/>
      <c r="U734" s="155" t="str">
        <f>IF($F$736&lt;&gt;0,"แสดง",IF($H$736&lt;&gt;0,"แสดง","  "))</f>
        <v xml:space="preserve">  </v>
      </c>
    </row>
    <row r="735" spans="1:21" hidden="1">
      <c r="A735" s="303" t="s">
        <v>457</v>
      </c>
      <c r="B735" s="304" t="s">
        <v>458</v>
      </c>
      <c r="C735" s="212">
        <f>SUMIF('ตัดระหว่างกัน 2565'!D:D,'หมายเหตุ (2)'!$B735,'ตัดระหว่างกัน 2565'!L:L)-SUMIF('ตัดระหว่างกัน 2565'!D:D,$B735,'ตัดระหว่างกัน 2565'!K:K)</f>
        <v>0</v>
      </c>
      <c r="D735" s="213">
        <f>SUMIF('ตัดระหว่างกัน 2564'!D:D,$B735,'ตัดระหว่างกัน 2564'!L:L)-SUMIF('ตัดระหว่างกัน 2564'!D:D,'หมายเหตุ (2)'!$B735,'ตัดระหว่างกัน 2564'!K:K)</f>
        <v>0</v>
      </c>
      <c r="E735" s="305" t="s">
        <v>457</v>
      </c>
      <c r="F735" s="346">
        <f t="shared" ref="F735" si="98">SUM(C735)</f>
        <v>0</v>
      </c>
      <c r="G735" s="338"/>
      <c r="H735" s="346">
        <f t="shared" ref="H735" si="99">SUM(D735)</f>
        <v>0</v>
      </c>
      <c r="I735" s="264"/>
      <c r="U735" s="155" t="str">
        <f t="shared" si="88"/>
        <v xml:space="preserve">  </v>
      </c>
    </row>
    <row r="736" spans="1:21" hidden="1">
      <c r="A736" s="303"/>
      <c r="B736" s="304"/>
      <c r="C736" s="212"/>
      <c r="D736" s="213"/>
      <c r="E736" s="293" t="s">
        <v>1804</v>
      </c>
      <c r="F736" s="347">
        <f>SUM(F735)</f>
        <v>0</v>
      </c>
      <c r="G736" s="342"/>
      <c r="H736" s="347">
        <f>SUM(H735)</f>
        <v>0</v>
      </c>
      <c r="I736" s="264"/>
      <c r="U736" s="155" t="str">
        <f t="shared" si="88"/>
        <v xml:space="preserve">  </v>
      </c>
    </row>
    <row r="737" spans="1:21">
      <c r="A737" s="303"/>
      <c r="B737" s="304"/>
      <c r="C737" s="212"/>
      <c r="D737" s="213"/>
      <c r="E737" s="293" t="s">
        <v>241</v>
      </c>
      <c r="F737" s="305"/>
      <c r="G737" s="338"/>
      <c r="H737" s="264"/>
      <c r="I737" s="264"/>
      <c r="J737" s="264"/>
      <c r="K737" s="264"/>
      <c r="U737" s="155" t="str">
        <f>IF($F$746&lt;&gt;0,"แสดง",IF($H$746&lt;&gt;0,"แสดง","  "))</f>
        <v>แสดง</v>
      </c>
    </row>
    <row r="738" spans="1:21">
      <c r="A738" s="303" t="s">
        <v>461</v>
      </c>
      <c r="B738" s="304" t="s">
        <v>460</v>
      </c>
      <c r="C738" s="212">
        <f>SUMIF('ตัดระหว่างกัน 2565'!D:D,'หมายเหตุ (2)'!$B738,'ตัดระหว่างกัน 2565'!L:L)-SUMIF('ตัดระหว่างกัน 2565'!D:D,$B738,'ตัดระหว่างกัน 2565'!K:K)</f>
        <v>56850</v>
      </c>
      <c r="D738" s="213">
        <f>SUMIF('ตัดระหว่างกัน 2564'!D:D,$B738,'ตัดระหว่างกัน 2564'!L:L)-SUMIF('ตัดระหว่างกัน 2564'!D:D,'หมายเหตุ (2)'!$B738,'ตัดระหว่างกัน 2564'!K:K)</f>
        <v>78080</v>
      </c>
      <c r="E738" s="305" t="s">
        <v>459</v>
      </c>
      <c r="F738" s="346">
        <f t="shared" ref="F738:F745" si="100">SUM(C738)</f>
        <v>56850</v>
      </c>
      <c r="G738" s="345"/>
      <c r="H738" s="346">
        <f t="shared" ref="H738:H745" si="101">SUM(D738)</f>
        <v>78080</v>
      </c>
      <c r="I738" s="264"/>
      <c r="U738" s="155" t="str">
        <f t="shared" ref="U738:U806" si="102">IF(F738&lt;&gt;0,"แสดง",IF(H738&lt;&gt;0,"แสดง","  "))</f>
        <v>แสดง</v>
      </c>
    </row>
    <row r="739" spans="1:21">
      <c r="A739" s="303" t="s">
        <v>462</v>
      </c>
      <c r="B739" s="304" t="s">
        <v>463</v>
      </c>
      <c r="C739" s="212">
        <f>SUMIF('ตัดระหว่างกัน 2565'!D:D,'หมายเหตุ (2)'!$B739,'ตัดระหว่างกัน 2565'!L:L)-SUMIF('ตัดระหว่างกัน 2565'!D:D,$B739,'ตัดระหว่างกัน 2565'!K:K)</f>
        <v>3623501.4</v>
      </c>
      <c r="D739" s="213">
        <f>SUMIF('ตัดระหว่างกัน 2564'!D:D,$B739,'ตัดระหว่างกัน 2564'!L:L)-SUMIF('ตัดระหว่างกัน 2564'!D:D,'หมายเหตุ (2)'!$B739,'ตัดระหว่างกัน 2564'!K:K)</f>
        <v>2977139.89</v>
      </c>
      <c r="E739" s="305" t="s">
        <v>462</v>
      </c>
      <c r="F739" s="346">
        <f t="shared" si="100"/>
        <v>3623501.4</v>
      </c>
      <c r="G739" s="338"/>
      <c r="H739" s="346">
        <f t="shared" si="101"/>
        <v>2977139.89</v>
      </c>
      <c r="I739" s="264"/>
      <c r="U739" s="155" t="str">
        <f t="shared" si="102"/>
        <v>แสดง</v>
      </c>
    </row>
    <row r="740" spans="1:21">
      <c r="A740" s="308" t="s">
        <v>464</v>
      </c>
      <c r="B740" s="309" t="s">
        <v>465</v>
      </c>
      <c r="C740" s="212">
        <f>SUMIF('ตัดระหว่างกัน 2565'!D:D,'หมายเหตุ (2)'!$B740,'ตัดระหว่างกัน 2565'!L:L)-SUMIF('ตัดระหว่างกัน 2565'!D:D,$B740,'ตัดระหว่างกัน 2565'!K:K)</f>
        <v>45375.44</v>
      </c>
      <c r="D740" s="213">
        <f>SUMIF('ตัดระหว่างกัน 2564'!D:D,$B740,'ตัดระหว่างกัน 2564'!L:L)-SUMIF('ตัดระหว่างกัน 2564'!D:D,'หมายเหตุ (2)'!$B740,'ตัดระหว่างกัน 2564'!K:K)</f>
        <v>28818.87</v>
      </c>
      <c r="E740" s="263" t="s">
        <v>464</v>
      </c>
      <c r="F740" s="346">
        <f t="shared" si="100"/>
        <v>45375.44</v>
      </c>
      <c r="G740" s="345"/>
      <c r="H740" s="346">
        <f t="shared" si="101"/>
        <v>28818.87</v>
      </c>
      <c r="I740" s="264"/>
      <c r="U740" s="155" t="str">
        <f t="shared" si="102"/>
        <v>แสดง</v>
      </c>
    </row>
    <row r="741" spans="1:21">
      <c r="A741" s="308" t="s">
        <v>466</v>
      </c>
      <c r="B741" s="309" t="s">
        <v>467</v>
      </c>
      <c r="C741" s="212">
        <f>SUMIF('ตัดระหว่างกัน 2565'!D:D,'หมายเหตุ (2)'!$B741,'ตัดระหว่างกัน 2565'!L:L)-SUMIF('ตัดระหว่างกัน 2565'!D:D,$B741,'ตัดระหว่างกัน 2565'!K:K)</f>
        <v>0</v>
      </c>
      <c r="D741" s="213">
        <f>SUMIF('ตัดระหว่างกัน 2564'!D:D,$B741,'ตัดระหว่างกัน 2564'!L:L)-SUMIF('ตัดระหว่างกัน 2564'!D:D,'หมายเหตุ (2)'!$B741,'ตัดระหว่างกัน 2564'!K:K)</f>
        <v>2362.25</v>
      </c>
      <c r="E741" s="263" t="s">
        <v>466</v>
      </c>
      <c r="F741" s="346">
        <f t="shared" si="100"/>
        <v>0</v>
      </c>
      <c r="G741" s="338"/>
      <c r="H741" s="346">
        <f t="shared" si="101"/>
        <v>2362.25</v>
      </c>
      <c r="I741" s="264"/>
      <c r="U741" s="155" t="str">
        <f t="shared" si="102"/>
        <v>แสดง</v>
      </c>
    </row>
    <row r="742" spans="1:21">
      <c r="A742" s="308" t="s">
        <v>468</v>
      </c>
      <c r="B742" s="348" t="s">
        <v>469</v>
      </c>
      <c r="C742" s="212">
        <f>SUMIF('ตัดระหว่างกัน 2565'!D:D,'หมายเหตุ (2)'!$B742,'ตัดระหว่างกัน 2565'!L:L)-SUMIF('ตัดระหว่างกัน 2565'!D:D,$B742,'ตัดระหว่างกัน 2565'!K:K)</f>
        <v>1016163</v>
      </c>
      <c r="D742" s="213">
        <f>SUMIF('ตัดระหว่างกัน 2564'!D:D,$B742,'ตัดระหว่างกัน 2564'!L:L)-SUMIF('ตัดระหว่างกัน 2564'!D:D,'หมายเหตุ (2)'!$B742,'ตัดระหว่างกัน 2564'!K:K)</f>
        <v>863659</v>
      </c>
      <c r="E742" s="263" t="s">
        <v>468</v>
      </c>
      <c r="F742" s="346">
        <f t="shared" si="100"/>
        <v>1016163</v>
      </c>
      <c r="G742" s="345"/>
      <c r="H742" s="346">
        <f t="shared" si="101"/>
        <v>863659</v>
      </c>
      <c r="I742" s="264"/>
      <c r="U742" s="155" t="str">
        <f t="shared" si="102"/>
        <v>แสดง</v>
      </c>
    </row>
    <row r="743" spans="1:21" hidden="1">
      <c r="A743" s="308" t="s">
        <v>470</v>
      </c>
      <c r="B743" s="309" t="s">
        <v>471</v>
      </c>
      <c r="C743" s="212">
        <f>SUMIF('ตัดระหว่างกัน 2565'!D:D,'หมายเหตุ (2)'!$B743,'ตัดระหว่างกัน 2565'!L:L)-SUMIF('ตัดระหว่างกัน 2565'!D:D,$B743,'ตัดระหว่างกัน 2565'!K:K)</f>
        <v>0</v>
      </c>
      <c r="D743" s="213">
        <f>SUMIF('ตัดระหว่างกัน 2564'!D:D,$B743,'ตัดระหว่างกัน 2564'!L:L)-SUMIF('ตัดระหว่างกัน 2564'!D:D,'หมายเหตุ (2)'!$B743,'ตัดระหว่างกัน 2564'!K:K)</f>
        <v>0</v>
      </c>
      <c r="E743" s="263" t="s">
        <v>470</v>
      </c>
      <c r="F743" s="346">
        <f t="shared" si="100"/>
        <v>0</v>
      </c>
      <c r="G743" s="338"/>
      <c r="H743" s="346">
        <f t="shared" si="101"/>
        <v>0</v>
      </c>
      <c r="I743" s="264"/>
      <c r="U743" s="155" t="str">
        <f t="shared" si="102"/>
        <v xml:space="preserve">  </v>
      </c>
    </row>
    <row r="744" spans="1:21">
      <c r="A744" s="308" t="s">
        <v>472</v>
      </c>
      <c r="B744" s="309" t="s">
        <v>473</v>
      </c>
      <c r="C744" s="212">
        <f>SUMIF('ตัดระหว่างกัน 2565'!D:D,'หมายเหตุ (2)'!$B744,'ตัดระหว่างกัน 2565'!L:L)-SUMIF('ตัดระหว่างกัน 2565'!D:D,$B744,'ตัดระหว่างกัน 2565'!K:K)</f>
        <v>8070</v>
      </c>
      <c r="D744" s="213">
        <f>SUMIF('ตัดระหว่างกัน 2564'!D:D,$B744,'ตัดระหว่างกัน 2564'!L:L)-SUMIF('ตัดระหว่างกัน 2564'!D:D,'หมายเหตุ (2)'!$B744,'ตัดระหว่างกัน 2564'!K:K)</f>
        <v>17180</v>
      </c>
      <c r="E744" s="263" t="s">
        <v>472</v>
      </c>
      <c r="F744" s="346">
        <f t="shared" si="100"/>
        <v>8070</v>
      </c>
      <c r="G744" s="338"/>
      <c r="H744" s="346">
        <f t="shared" si="101"/>
        <v>17180</v>
      </c>
      <c r="I744" s="264"/>
      <c r="U744" s="155" t="str">
        <f t="shared" si="102"/>
        <v>แสดง</v>
      </c>
    </row>
    <row r="745" spans="1:21" hidden="1">
      <c r="A745" s="308" t="s">
        <v>474</v>
      </c>
      <c r="B745" s="309" t="s">
        <v>475</v>
      </c>
      <c r="C745" s="212">
        <f>SUMIF('ตัดระหว่างกัน 2565'!D:D,'หมายเหตุ (2)'!$B745,'ตัดระหว่างกัน 2565'!L:L)-SUMIF('ตัดระหว่างกัน 2565'!D:D,$B745,'ตัดระหว่างกัน 2565'!K:K)</f>
        <v>0</v>
      </c>
      <c r="D745" s="213">
        <f>SUMIF('ตัดระหว่างกัน 2564'!D:D,$B745,'ตัดระหว่างกัน 2564'!L:L)-SUMIF('ตัดระหว่างกัน 2564'!D:D,'หมายเหตุ (2)'!$B745,'ตัดระหว่างกัน 2564'!K:K)</f>
        <v>0</v>
      </c>
      <c r="E745" s="263" t="s">
        <v>474</v>
      </c>
      <c r="F745" s="346">
        <f t="shared" si="100"/>
        <v>0</v>
      </c>
      <c r="G745" s="338"/>
      <c r="H745" s="346">
        <f t="shared" si="101"/>
        <v>0</v>
      </c>
      <c r="I745" s="264"/>
      <c r="U745" s="155" t="str">
        <f t="shared" si="102"/>
        <v xml:space="preserve">  </v>
      </c>
    </row>
    <row r="746" spans="1:21">
      <c r="A746" s="308"/>
      <c r="B746" s="309"/>
      <c r="C746" s="212"/>
      <c r="D746" s="213"/>
      <c r="E746" s="293" t="s">
        <v>1805</v>
      </c>
      <c r="F746" s="347">
        <f>SUM(F738:F745)</f>
        <v>4749959.84</v>
      </c>
      <c r="G746" s="342"/>
      <c r="H746" s="347">
        <f>SUM(H738:H745)</f>
        <v>3967240.0100000002</v>
      </c>
      <c r="I746" s="264"/>
      <c r="U746" s="155" t="str">
        <f t="shared" si="102"/>
        <v>แสดง</v>
      </c>
    </row>
    <row r="747" spans="1:21" hidden="1">
      <c r="A747" s="308"/>
      <c r="B747" s="309"/>
      <c r="C747" s="212"/>
      <c r="D747" s="213"/>
      <c r="E747" s="293" t="s">
        <v>476</v>
      </c>
      <c r="F747" s="349"/>
      <c r="G747" s="345"/>
      <c r="H747" s="349"/>
      <c r="I747" s="264"/>
      <c r="U747" s="155" t="str">
        <f>IF($F$749&lt;&gt;0,"แสดง",IF($H$749&lt;&gt;0,"แสดง","  "))</f>
        <v xml:space="preserve">  </v>
      </c>
    </row>
    <row r="748" spans="1:21" hidden="1">
      <c r="A748" s="308" t="s">
        <v>476</v>
      </c>
      <c r="B748" s="309" t="s">
        <v>477</v>
      </c>
      <c r="C748" s="212">
        <f>SUMIF('ตัดระหว่างกัน 2565'!D:D,'หมายเหตุ (2)'!$B748,'ตัดระหว่างกัน 2565'!L:L)-SUMIF('ตัดระหว่างกัน 2565'!D:D,$B748,'ตัดระหว่างกัน 2565'!K:K)</f>
        <v>0</v>
      </c>
      <c r="D748" s="213">
        <f>SUMIF('ตัดระหว่างกัน 2564'!D:D,$B748,'ตัดระหว่างกัน 2564'!L:L)-SUMIF('ตัดระหว่างกัน 2564'!D:D,'หมายเหตุ (2)'!$B748,'ตัดระหว่างกัน 2564'!K:K)</f>
        <v>0</v>
      </c>
      <c r="E748" s="263" t="s">
        <v>476</v>
      </c>
      <c r="F748" s="310">
        <f>SUM(C748)</f>
        <v>0</v>
      </c>
      <c r="G748" s="345"/>
      <c r="H748" s="310">
        <f>SUM(D748)</f>
        <v>0</v>
      </c>
      <c r="I748" s="264"/>
      <c r="U748" s="155" t="str">
        <f t="shared" si="102"/>
        <v xml:space="preserve">  </v>
      </c>
    </row>
    <row r="749" spans="1:21" hidden="1">
      <c r="A749" s="308"/>
      <c r="B749" s="309"/>
      <c r="C749" s="212"/>
      <c r="D749" s="213"/>
      <c r="E749" s="301" t="s">
        <v>1806</v>
      </c>
      <c r="F749" s="310">
        <f>SUM(F748)</f>
        <v>0</v>
      </c>
      <c r="G749" s="345"/>
      <c r="H749" s="310">
        <f>SUM(H748)</f>
        <v>0</v>
      </c>
      <c r="I749" s="264"/>
      <c r="U749" s="155" t="str">
        <f t="shared" si="102"/>
        <v xml:space="preserve">  </v>
      </c>
    </row>
    <row r="750" spans="1:21" ht="20.25" thickBot="1">
      <c r="A750" s="300"/>
      <c r="B750" s="300"/>
      <c r="C750" s="212"/>
      <c r="D750" s="213"/>
      <c r="E750" s="350" t="s">
        <v>1038</v>
      </c>
      <c r="F750" s="311">
        <f>F733+F736+F746+F748</f>
        <v>25907550.609999999</v>
      </c>
      <c r="G750" s="345"/>
      <c r="H750" s="311">
        <f>H733+H736+H746+H748</f>
        <v>23455027.630000003</v>
      </c>
      <c r="I750" s="464"/>
      <c r="U750" s="155" t="str">
        <f t="shared" si="102"/>
        <v>แสดง</v>
      </c>
    </row>
    <row r="751" spans="1:21" ht="20.25" thickTop="1">
      <c r="A751" s="308"/>
      <c r="B751" s="309"/>
      <c r="C751" s="212"/>
      <c r="D751" s="213"/>
      <c r="E751" s="320"/>
      <c r="F751" s="320"/>
      <c r="G751" s="345"/>
      <c r="H751" s="264"/>
      <c r="I751" s="264"/>
      <c r="J751" s="264"/>
      <c r="K751" s="264"/>
      <c r="U751" s="155" t="str">
        <f t="shared" ref="U751:U752" si="103">IF($F$750&lt;&gt;0,"แสดง",IF($H$750&lt;&gt;0,"แสดง","  "))</f>
        <v>แสดง</v>
      </c>
    </row>
    <row r="752" spans="1:21">
      <c r="C752" s="212"/>
      <c r="D752" s="213"/>
      <c r="G752" s="345"/>
      <c r="U752" s="155" t="str">
        <f t="shared" si="103"/>
        <v>แสดง</v>
      </c>
    </row>
    <row r="753" spans="1:21" hidden="1">
      <c r="C753" s="212"/>
      <c r="D753" s="213"/>
      <c r="E753" s="293" t="s">
        <v>1165</v>
      </c>
      <c r="F753" s="293"/>
      <c r="G753" s="293"/>
      <c r="H753" s="293"/>
      <c r="I753" s="299"/>
      <c r="J753" s="302"/>
      <c r="K753" s="302"/>
      <c r="L753" s="464"/>
      <c r="M753" s="464"/>
      <c r="U753" s="155" t="str">
        <f>IF($F$771&lt;&gt;0,"แสดง",IF($H$771&lt;&gt;0,"แสดง","  "))</f>
        <v xml:space="preserve">  </v>
      </c>
    </row>
    <row r="754" spans="1:21" hidden="1">
      <c r="C754" s="212"/>
      <c r="D754" s="213"/>
      <c r="E754" s="301"/>
      <c r="H754" s="462" t="s">
        <v>973</v>
      </c>
      <c r="I754" s="463"/>
      <c r="J754" s="302"/>
      <c r="K754" s="302"/>
      <c r="L754" s="264"/>
      <c r="M754" s="264"/>
      <c r="U754" s="155" t="str">
        <f t="shared" ref="U754:U755" si="104">IF($F$771&lt;&gt;0,"แสดง",IF($H$771&lt;&gt;0,"แสดง","  "))</f>
        <v xml:space="preserve">  </v>
      </c>
    </row>
    <row r="755" spans="1:21" hidden="1">
      <c r="C755" s="212"/>
      <c r="D755" s="213"/>
      <c r="E755" s="301"/>
      <c r="F755" s="302">
        <v>2565</v>
      </c>
      <c r="G755" s="302"/>
      <c r="H755" s="302">
        <v>2564</v>
      </c>
      <c r="I755" s="302"/>
      <c r="J755" s="302"/>
      <c r="K755" s="302"/>
      <c r="L755" s="264"/>
      <c r="M755" s="264"/>
      <c r="U755" s="155" t="str">
        <f t="shared" si="104"/>
        <v xml:space="preserve">  </v>
      </c>
    </row>
    <row r="756" spans="1:21" hidden="1">
      <c r="A756" s="308" t="s">
        <v>387</v>
      </c>
      <c r="B756" s="348" t="s">
        <v>386</v>
      </c>
      <c r="C756" s="212">
        <f>SUMIF('ตัดระหว่างกัน 2565'!D:D,'หมายเหตุ (2)'!$B756,'ตัดระหว่างกัน 2565'!L:L)-SUMIF('ตัดระหว่างกัน 2565'!D:D,$B756,'ตัดระหว่างกัน 2565'!K:K)</f>
        <v>0</v>
      </c>
      <c r="D756" s="213">
        <f>SUMIF('ตัดระหว่างกัน 2564'!D:D,$B756,'ตัดระหว่างกัน 2564'!L:L)-SUMIF('ตัดระหว่างกัน 2564'!D:D,'หมายเหตุ (2)'!$B756,'ตัดระหว่างกัน 2564'!K:K)</f>
        <v>0</v>
      </c>
      <c r="E756" s="305" t="s">
        <v>585</v>
      </c>
      <c r="F756" s="351">
        <f>SUM(C756:C767)</f>
        <v>0</v>
      </c>
      <c r="G756" s="351"/>
      <c r="H756" s="351">
        <f>SUM(D756:D767)</f>
        <v>0</v>
      </c>
      <c r="I756" s="305"/>
      <c r="U756" s="155" t="str">
        <f t="shared" si="102"/>
        <v xml:space="preserve">  </v>
      </c>
    </row>
    <row r="757" spans="1:21" hidden="1">
      <c r="A757" s="308" t="s">
        <v>389</v>
      </c>
      <c r="B757" s="348" t="s">
        <v>388</v>
      </c>
      <c r="C757" s="212">
        <f>SUMIF('ตัดระหว่างกัน 2565'!D:D,'หมายเหตุ (2)'!$B757,'ตัดระหว่างกัน 2565'!L:L)-SUMIF('ตัดระหว่างกัน 2565'!D:D,$B757,'ตัดระหว่างกัน 2565'!K:K)</f>
        <v>0</v>
      </c>
      <c r="D757" s="213">
        <f>SUMIF('ตัดระหว่างกัน 2564'!D:D,$B757,'ตัดระหว่างกัน 2564'!L:L)-SUMIF('ตัดระหว่างกัน 2564'!D:D,'หมายเหตุ (2)'!$B757,'ตัดระหว่างกัน 2564'!K:K)</f>
        <v>0</v>
      </c>
      <c r="E757" s="305"/>
      <c r="F757" s="305"/>
      <c r="G757" s="305"/>
      <c r="H757" s="305"/>
      <c r="I757" s="305"/>
      <c r="U757" s="155" t="str">
        <f t="shared" si="102"/>
        <v xml:space="preserve">  </v>
      </c>
    </row>
    <row r="758" spans="1:21" hidden="1">
      <c r="A758" s="308" t="s">
        <v>391</v>
      </c>
      <c r="B758" s="309" t="s">
        <v>390</v>
      </c>
      <c r="C758" s="212">
        <f>SUMIF('ตัดระหว่างกัน 2565'!D:D,'หมายเหตุ (2)'!$B758,'ตัดระหว่างกัน 2565'!L:L)-SUMIF('ตัดระหว่างกัน 2565'!D:D,$B758,'ตัดระหว่างกัน 2565'!K:K)</f>
        <v>0</v>
      </c>
      <c r="D758" s="213">
        <f>SUMIF('ตัดระหว่างกัน 2564'!D:D,$B758,'ตัดระหว่างกัน 2564'!L:L)-SUMIF('ตัดระหว่างกัน 2564'!D:D,'หมายเหตุ (2)'!$B758,'ตัดระหว่างกัน 2564'!K:K)</f>
        <v>0</v>
      </c>
      <c r="E758" s="305"/>
      <c r="F758" s="305"/>
      <c r="G758" s="305"/>
      <c r="H758" s="305"/>
      <c r="I758" s="305"/>
      <c r="U758" s="155" t="str">
        <f t="shared" si="102"/>
        <v xml:space="preserve">  </v>
      </c>
    </row>
    <row r="759" spans="1:21" hidden="1">
      <c r="A759" s="308" t="s">
        <v>393</v>
      </c>
      <c r="B759" s="309" t="s">
        <v>392</v>
      </c>
      <c r="C759" s="212">
        <f>SUMIF('ตัดระหว่างกัน 2565'!D:D,'หมายเหตุ (2)'!$B759,'ตัดระหว่างกัน 2565'!L:L)-SUMIF('ตัดระหว่างกัน 2565'!D:D,$B759,'ตัดระหว่างกัน 2565'!K:K)</f>
        <v>0</v>
      </c>
      <c r="D759" s="213">
        <f>SUMIF('ตัดระหว่างกัน 2564'!D:D,$B759,'ตัดระหว่างกัน 2564'!L:L)-SUMIF('ตัดระหว่างกัน 2564'!D:D,'หมายเหตุ (2)'!$B759,'ตัดระหว่างกัน 2564'!K:K)</f>
        <v>0</v>
      </c>
      <c r="E759" s="305"/>
      <c r="F759" s="305"/>
      <c r="G759" s="305"/>
      <c r="H759" s="305"/>
      <c r="I759" s="305"/>
      <c r="U759" s="155" t="str">
        <f t="shared" si="102"/>
        <v xml:space="preserve">  </v>
      </c>
    </row>
    <row r="760" spans="1:21" hidden="1">
      <c r="A760" s="352" t="s">
        <v>395</v>
      </c>
      <c r="B760" s="309" t="s">
        <v>394</v>
      </c>
      <c r="C760" s="212">
        <f>SUMIF('ตัดระหว่างกัน 2565'!D:D,'หมายเหตุ (2)'!$B760,'ตัดระหว่างกัน 2565'!L:L)-SUMIF('ตัดระหว่างกัน 2565'!D:D,$B760,'ตัดระหว่างกัน 2565'!K:K)</f>
        <v>0</v>
      </c>
      <c r="D760" s="213">
        <f>SUMIF('ตัดระหว่างกัน 2564'!D:D,$B760,'ตัดระหว่างกัน 2564'!L:L)-SUMIF('ตัดระหว่างกัน 2564'!D:D,'หมายเหตุ (2)'!$B760,'ตัดระหว่างกัน 2564'!K:K)</f>
        <v>0</v>
      </c>
      <c r="E760" s="305"/>
      <c r="F760" s="305"/>
      <c r="G760" s="305"/>
      <c r="H760" s="305"/>
      <c r="I760" s="305"/>
      <c r="U760" s="155" t="str">
        <f t="shared" si="102"/>
        <v xml:space="preserve">  </v>
      </c>
    </row>
    <row r="761" spans="1:21" hidden="1">
      <c r="A761" s="352" t="s">
        <v>397</v>
      </c>
      <c r="B761" s="309" t="s">
        <v>396</v>
      </c>
      <c r="C761" s="212">
        <f>SUMIF('ตัดระหว่างกัน 2565'!D:D,'หมายเหตุ (2)'!$B761,'ตัดระหว่างกัน 2565'!L:L)-SUMIF('ตัดระหว่างกัน 2565'!D:D,$B761,'ตัดระหว่างกัน 2565'!K:K)</f>
        <v>0</v>
      </c>
      <c r="D761" s="213">
        <f>SUMIF('ตัดระหว่างกัน 2564'!D:D,$B761,'ตัดระหว่างกัน 2564'!L:L)-SUMIF('ตัดระหว่างกัน 2564'!D:D,'หมายเหตุ (2)'!$B761,'ตัดระหว่างกัน 2564'!K:K)</f>
        <v>0</v>
      </c>
      <c r="E761" s="305"/>
      <c r="F761" s="305"/>
      <c r="G761" s="305"/>
      <c r="H761" s="305"/>
      <c r="I761" s="305"/>
      <c r="U761" s="155" t="str">
        <f t="shared" si="102"/>
        <v xml:space="preserve">  </v>
      </c>
    </row>
    <row r="762" spans="1:21" hidden="1">
      <c r="A762" s="352" t="s">
        <v>399</v>
      </c>
      <c r="B762" s="309" t="s">
        <v>398</v>
      </c>
      <c r="C762" s="212">
        <f>SUMIF('ตัดระหว่างกัน 2565'!D:D,'หมายเหตุ (2)'!$B762,'ตัดระหว่างกัน 2565'!L:L)-SUMIF('ตัดระหว่างกัน 2565'!D:D,$B762,'ตัดระหว่างกัน 2565'!K:K)</f>
        <v>0</v>
      </c>
      <c r="D762" s="213">
        <f>SUMIF('ตัดระหว่างกัน 2564'!D:D,$B762,'ตัดระหว่างกัน 2564'!L:L)-SUMIF('ตัดระหว่างกัน 2564'!D:D,'หมายเหตุ (2)'!$B762,'ตัดระหว่างกัน 2564'!K:K)</f>
        <v>0</v>
      </c>
      <c r="E762" s="305"/>
      <c r="F762" s="305"/>
      <c r="G762" s="305"/>
      <c r="H762" s="305"/>
      <c r="I762" s="305"/>
      <c r="U762" s="155" t="str">
        <f t="shared" si="102"/>
        <v xml:space="preserve">  </v>
      </c>
    </row>
    <row r="763" spans="1:21" hidden="1">
      <c r="A763" s="352" t="s">
        <v>401</v>
      </c>
      <c r="B763" s="309" t="s">
        <v>400</v>
      </c>
      <c r="C763" s="212">
        <f>SUMIF('ตัดระหว่างกัน 2565'!D:D,'หมายเหตุ (2)'!$B763,'ตัดระหว่างกัน 2565'!L:L)-SUMIF('ตัดระหว่างกัน 2565'!D:D,$B763,'ตัดระหว่างกัน 2565'!K:K)</f>
        <v>0</v>
      </c>
      <c r="D763" s="213">
        <f>SUMIF('ตัดระหว่างกัน 2564'!D:D,$B763,'ตัดระหว่างกัน 2564'!L:L)-SUMIF('ตัดระหว่างกัน 2564'!D:D,'หมายเหตุ (2)'!$B763,'ตัดระหว่างกัน 2564'!K:K)</f>
        <v>0</v>
      </c>
      <c r="E763" s="305"/>
      <c r="F763" s="305"/>
      <c r="G763" s="305"/>
      <c r="H763" s="305"/>
      <c r="I763" s="305"/>
      <c r="U763" s="155" t="str">
        <f t="shared" si="102"/>
        <v xml:space="preserve">  </v>
      </c>
    </row>
    <row r="764" spans="1:21" hidden="1">
      <c r="A764" s="352" t="s">
        <v>403</v>
      </c>
      <c r="B764" s="309" t="s">
        <v>402</v>
      </c>
      <c r="C764" s="212">
        <f>SUMIF('ตัดระหว่างกัน 2565'!D:D,'หมายเหตุ (2)'!$B764,'ตัดระหว่างกัน 2565'!L:L)-SUMIF('ตัดระหว่างกัน 2565'!D:D,$B764,'ตัดระหว่างกัน 2565'!K:K)</f>
        <v>0</v>
      </c>
      <c r="D764" s="213">
        <f>SUMIF('ตัดระหว่างกัน 2564'!D:D,$B764,'ตัดระหว่างกัน 2564'!L:L)-SUMIF('ตัดระหว่างกัน 2564'!D:D,'หมายเหตุ (2)'!$B764,'ตัดระหว่างกัน 2564'!K:K)</f>
        <v>0</v>
      </c>
      <c r="E764" s="305"/>
      <c r="F764" s="305"/>
      <c r="G764" s="305"/>
      <c r="H764" s="305"/>
      <c r="I764" s="305"/>
      <c r="U764" s="155" t="str">
        <f t="shared" si="102"/>
        <v xml:space="preserve">  </v>
      </c>
    </row>
    <row r="765" spans="1:21" hidden="1">
      <c r="A765" s="352" t="s">
        <v>405</v>
      </c>
      <c r="B765" s="309" t="s">
        <v>404</v>
      </c>
      <c r="C765" s="212">
        <f>SUMIF('ตัดระหว่างกัน 2565'!D:D,'หมายเหตุ (2)'!$B765,'ตัดระหว่างกัน 2565'!L:L)-SUMIF('ตัดระหว่างกัน 2565'!D:D,$B765,'ตัดระหว่างกัน 2565'!K:K)</f>
        <v>0</v>
      </c>
      <c r="D765" s="213">
        <f>SUMIF('ตัดระหว่างกัน 2564'!D:D,$B765,'ตัดระหว่างกัน 2564'!L:L)-SUMIF('ตัดระหว่างกัน 2564'!D:D,'หมายเหตุ (2)'!$B765,'ตัดระหว่างกัน 2564'!K:K)</f>
        <v>0</v>
      </c>
      <c r="E765" s="305"/>
      <c r="F765" s="305"/>
      <c r="G765" s="305"/>
      <c r="H765" s="305"/>
      <c r="I765" s="305"/>
      <c r="U765" s="155" t="str">
        <f t="shared" si="102"/>
        <v xml:space="preserve">  </v>
      </c>
    </row>
    <row r="766" spans="1:21" hidden="1">
      <c r="A766" s="352" t="s">
        <v>407</v>
      </c>
      <c r="B766" s="309" t="s">
        <v>406</v>
      </c>
      <c r="C766" s="212">
        <f>SUMIF('ตัดระหว่างกัน 2565'!D:D,'หมายเหตุ (2)'!$B766,'ตัดระหว่างกัน 2565'!L:L)-SUMIF('ตัดระหว่างกัน 2565'!D:D,$B766,'ตัดระหว่างกัน 2565'!K:K)</f>
        <v>0</v>
      </c>
      <c r="D766" s="213">
        <f>SUMIF('ตัดระหว่างกัน 2564'!D:D,$B766,'ตัดระหว่างกัน 2564'!L:L)-SUMIF('ตัดระหว่างกัน 2564'!D:D,'หมายเหตุ (2)'!$B766,'ตัดระหว่างกัน 2564'!K:K)</f>
        <v>0</v>
      </c>
      <c r="E766" s="305"/>
      <c r="F766" s="305"/>
      <c r="G766" s="305"/>
      <c r="H766" s="305"/>
      <c r="I766" s="305"/>
      <c r="U766" s="155" t="str">
        <f t="shared" si="102"/>
        <v xml:space="preserve">  </v>
      </c>
    </row>
    <row r="767" spans="1:21" hidden="1">
      <c r="A767" s="352" t="s">
        <v>409</v>
      </c>
      <c r="B767" s="309" t="s">
        <v>408</v>
      </c>
      <c r="C767" s="212">
        <f>SUMIF('ตัดระหว่างกัน 2565'!D:D,'หมายเหตุ (2)'!$B767,'ตัดระหว่างกัน 2565'!L:L)-SUMIF('ตัดระหว่างกัน 2565'!D:D,$B767,'ตัดระหว่างกัน 2565'!K:K)</f>
        <v>0</v>
      </c>
      <c r="D767" s="213">
        <f>SUMIF('ตัดระหว่างกัน 2564'!D:D,$B767,'ตัดระหว่างกัน 2564'!L:L)-SUMIF('ตัดระหว่างกัน 2564'!D:D,'หมายเหตุ (2)'!$B767,'ตัดระหว่างกัน 2564'!K:K)</f>
        <v>0</v>
      </c>
      <c r="E767" s="305"/>
      <c r="F767" s="305"/>
      <c r="G767" s="305"/>
      <c r="H767" s="305"/>
      <c r="I767" s="305"/>
      <c r="U767" s="155" t="str">
        <f t="shared" si="102"/>
        <v xml:space="preserve">  </v>
      </c>
    </row>
    <row r="768" spans="1:21" hidden="1">
      <c r="A768" s="308" t="s">
        <v>365</v>
      </c>
      <c r="B768" s="348" t="s">
        <v>364</v>
      </c>
      <c r="C768" s="212">
        <f>SUMIF('ตัดระหว่างกัน 2565'!D:D,'หมายเหตุ (2)'!$B768,'ตัดระหว่างกัน 2565'!L:L)-SUMIF('ตัดระหว่างกัน 2565'!D:D,$B768,'ตัดระหว่างกัน 2565'!K:K)</f>
        <v>0</v>
      </c>
      <c r="D768" s="213">
        <f>SUMIF('ตัดระหว่างกัน 2564'!D:D,$B768,'ตัดระหว่างกัน 2564'!L:L)-SUMIF('ตัดระหว่างกัน 2564'!D:D,'หมายเหตุ (2)'!$B768,'ตัดระหว่างกัน 2564'!K:K)</f>
        <v>0</v>
      </c>
      <c r="E768" s="305" t="s">
        <v>363</v>
      </c>
      <c r="F768" s="353">
        <f>SUM(C768:C770)</f>
        <v>0</v>
      </c>
      <c r="G768" s="305"/>
      <c r="H768" s="353">
        <f>SUM(D768:D770)</f>
        <v>0</v>
      </c>
      <c r="I768" s="305"/>
      <c r="U768" s="155" t="str">
        <f t="shared" si="102"/>
        <v xml:space="preserve">  </v>
      </c>
    </row>
    <row r="769" spans="1:21" hidden="1">
      <c r="A769" s="308" t="s">
        <v>367</v>
      </c>
      <c r="B769" s="309" t="s">
        <v>366</v>
      </c>
      <c r="C769" s="212">
        <f>SUMIF('ตัดระหว่างกัน 2565'!D:D,'หมายเหตุ (2)'!$B769,'ตัดระหว่างกัน 2565'!L:L)-SUMIF('ตัดระหว่างกัน 2565'!D:D,$B769,'ตัดระหว่างกัน 2565'!K:K)</f>
        <v>0</v>
      </c>
      <c r="D769" s="213">
        <f>SUMIF('ตัดระหว่างกัน 2564'!D:D,$B769,'ตัดระหว่างกัน 2564'!L:L)-SUMIF('ตัดระหว่างกัน 2564'!D:D,'หมายเหตุ (2)'!$B769,'ตัดระหว่างกัน 2564'!K:K)</f>
        <v>0</v>
      </c>
      <c r="E769" s="305"/>
      <c r="F769" s="305"/>
      <c r="G769" s="305"/>
      <c r="H769" s="305"/>
      <c r="I769" s="305"/>
      <c r="U769" s="155" t="str">
        <f t="shared" si="102"/>
        <v xml:space="preserve">  </v>
      </c>
    </row>
    <row r="770" spans="1:21" hidden="1">
      <c r="A770" s="308" t="s">
        <v>369</v>
      </c>
      <c r="B770" s="309" t="s">
        <v>368</v>
      </c>
      <c r="C770" s="212">
        <f>SUMIF('ตัดระหว่างกัน 2565'!D:D,'หมายเหตุ (2)'!$B770,'ตัดระหว่างกัน 2565'!L:L)-SUMIF('ตัดระหว่างกัน 2565'!D:D,$B770,'ตัดระหว่างกัน 2565'!K:K)</f>
        <v>0</v>
      </c>
      <c r="D770" s="213">
        <f>SUMIF('ตัดระหว่างกัน 2564'!D:D,$B770,'ตัดระหว่างกัน 2564'!L:L)-SUMIF('ตัดระหว่างกัน 2564'!D:D,'หมายเหตุ (2)'!$B770,'ตัดระหว่างกัน 2564'!K:K)</f>
        <v>0</v>
      </c>
      <c r="E770" s="305"/>
      <c r="F770" s="305"/>
      <c r="G770" s="305"/>
      <c r="H770" s="305"/>
      <c r="I770" s="305"/>
      <c r="U770" s="155" t="str">
        <f t="shared" si="102"/>
        <v xml:space="preserve">  </v>
      </c>
    </row>
    <row r="771" spans="1:21" ht="20.25" hidden="1" thickBot="1">
      <c r="E771" s="301" t="s">
        <v>1039</v>
      </c>
      <c r="F771" s="311">
        <f>SUM(F756:F768)</f>
        <v>0</v>
      </c>
      <c r="G771" s="305"/>
      <c r="H771" s="311">
        <f>SUM(H756:H768)</f>
        <v>0</v>
      </c>
      <c r="I771" s="464"/>
      <c r="J771" s="320"/>
      <c r="K771" s="320"/>
      <c r="L771" s="264"/>
      <c r="M771" s="264"/>
      <c r="U771" s="155" t="str">
        <f t="shared" si="102"/>
        <v xml:space="preserve">  </v>
      </c>
    </row>
    <row r="772" spans="1:21" hidden="1">
      <c r="G772" s="305"/>
      <c r="U772" s="155" t="str">
        <f t="shared" ref="U772:U773" si="105">IF($F$771&lt;&gt;0,"แสดง",IF($H$771&lt;&gt;0,"แสดง","  "))</f>
        <v xml:space="preserve">  </v>
      </c>
    </row>
    <row r="773" spans="1:21" hidden="1">
      <c r="G773" s="305"/>
      <c r="U773" s="155" t="str">
        <f t="shared" si="105"/>
        <v xml:space="preserve">  </v>
      </c>
    </row>
    <row r="774" spans="1:21">
      <c r="A774" s="296"/>
      <c r="B774" s="297"/>
      <c r="C774" s="298"/>
      <c r="D774" s="297"/>
      <c r="E774" s="293" t="s">
        <v>2057</v>
      </c>
      <c r="F774" s="293"/>
      <c r="G774" s="305"/>
      <c r="H774" s="293"/>
      <c r="I774" s="299"/>
      <c r="U774" s="155" t="str">
        <f>IF($F$783&lt;&gt;0,"แสดง",IF($H$783&lt;&gt;0,"แสดง","  "))</f>
        <v>แสดง</v>
      </c>
    </row>
    <row r="775" spans="1:21">
      <c r="A775" s="300"/>
      <c r="B775" s="297"/>
      <c r="C775" s="298"/>
      <c r="D775" s="297"/>
      <c r="E775" s="301"/>
      <c r="G775" s="305"/>
      <c r="H775" s="462" t="s">
        <v>973</v>
      </c>
      <c r="I775" s="463"/>
      <c r="U775" s="155" t="str">
        <f t="shared" ref="U775:U776" si="106">IF($F$783&lt;&gt;0,"แสดง",IF($H$783&lt;&gt;0,"แสดง","  "))</f>
        <v>แสดง</v>
      </c>
    </row>
    <row r="776" spans="1:21">
      <c r="A776" s="300"/>
      <c r="B776" s="297"/>
      <c r="C776" s="298"/>
      <c r="D776" s="297"/>
      <c r="E776" s="301"/>
      <c r="F776" s="302">
        <v>2565</v>
      </c>
      <c r="G776" s="305"/>
      <c r="H776" s="302">
        <v>2564</v>
      </c>
      <c r="I776" s="302"/>
      <c r="U776" s="155" t="str">
        <f t="shared" si="106"/>
        <v>แสดง</v>
      </c>
    </row>
    <row r="777" spans="1:21">
      <c r="A777" s="303" t="s">
        <v>1207</v>
      </c>
      <c r="B777" s="304" t="s">
        <v>479</v>
      </c>
      <c r="C777" s="212">
        <f>SUMIF('ตัดระหว่างกัน 2565'!D:D,'หมายเหตุ (2)'!$B777,'ตัดระหว่างกัน 2565'!L:L)-SUMIF('ตัดระหว่างกัน 2565'!D:D,$B777,'ตัดระหว่างกัน 2565'!K:K)</f>
        <v>15648136</v>
      </c>
      <c r="D777" s="213">
        <f>SUMIF('ตัดระหว่างกัน 2564'!D:D,$B777,'ตัดระหว่างกัน 2564'!L:L)-SUMIF('ตัดระหว่างกัน 2564'!D:D,'หมายเหตุ (2)'!$B777,'ตัดระหว่างกัน 2564'!K:K)</f>
        <v>15937445.560000001</v>
      </c>
      <c r="E777" s="305" t="s">
        <v>478</v>
      </c>
      <c r="F777" s="346">
        <f>IF($F$719&gt;0,0,SUM(C777))</f>
        <v>15648136</v>
      </c>
      <c r="G777" s="305"/>
      <c r="H777" s="346">
        <f>IF($H$719&gt;0,0,SUM(D777))</f>
        <v>15937445.560000001</v>
      </c>
      <c r="I777" s="264"/>
      <c r="U777" s="155" t="str">
        <f t="shared" si="102"/>
        <v>แสดง</v>
      </c>
    </row>
    <row r="778" spans="1:21" ht="58.5" hidden="1">
      <c r="A778" s="303" t="s">
        <v>480</v>
      </c>
      <c r="B778" s="304" t="s">
        <v>481</v>
      </c>
      <c r="C778" s="212">
        <f>SUMIF('ตัดระหว่างกัน 2565'!D:D,'หมายเหตุ (2)'!$B778,'ตัดระหว่างกัน 2565'!L:L)-SUMIF('ตัดระหว่างกัน 2565'!D:D,$B778,'ตัดระหว่างกัน 2565'!K:K)</f>
        <v>0</v>
      </c>
      <c r="D778" s="213">
        <f>SUMIF('ตัดระหว่างกัน 2564'!D:D,$B778,'ตัดระหว่างกัน 2564'!L:L)-SUMIF('ตัดระหว่างกัน 2564'!D:D,'หมายเหตุ (2)'!$B778,'ตัดระหว่างกัน 2564'!K:K)</f>
        <v>0</v>
      </c>
      <c r="E778" s="335" t="s">
        <v>1559</v>
      </c>
      <c r="F778" s="346">
        <f t="shared" ref="F778:F782" si="107">SUM(C778)</f>
        <v>0</v>
      </c>
      <c r="G778" s="305"/>
      <c r="H778" s="346">
        <f t="shared" ref="H778:H782" si="108">SUM(D778)</f>
        <v>0</v>
      </c>
      <c r="I778" s="307"/>
      <c r="U778" s="155" t="str">
        <f t="shared" si="102"/>
        <v xml:space="preserve">  </v>
      </c>
    </row>
    <row r="779" spans="1:21">
      <c r="A779" s="303" t="s">
        <v>482</v>
      </c>
      <c r="B779" s="304" t="s">
        <v>483</v>
      </c>
      <c r="C779" s="212">
        <f>SUMIF('ตัดระหว่างกัน 2565'!D:D,'หมายเหตุ (2)'!$B779,'ตัดระหว่างกัน 2565'!L:L)-SUMIF('ตัดระหว่างกัน 2565'!D:D,$B779,'ตัดระหว่างกัน 2565'!K:K)</f>
        <v>0</v>
      </c>
      <c r="D779" s="213">
        <f>SUMIF('ตัดระหว่างกัน 2564'!D:D,$B779,'ตัดระหว่างกัน 2564'!L:L)-SUMIF('ตัดระหว่างกัน 2564'!D:D,'หมายเหตุ (2)'!$B779,'ตัดระหว่างกัน 2564'!K:K)</f>
        <v>49056</v>
      </c>
      <c r="E779" s="305" t="s">
        <v>482</v>
      </c>
      <c r="F779" s="346">
        <f>IF($F$719&gt;0,0,SUM(C779))</f>
        <v>0</v>
      </c>
      <c r="G779" s="305"/>
      <c r="H779" s="346">
        <f>IF($F$719&gt;0,0,SUM(D779))</f>
        <v>49056</v>
      </c>
      <c r="I779" s="264"/>
      <c r="U779" s="155" t="str">
        <f t="shared" si="102"/>
        <v>แสดง</v>
      </c>
    </row>
    <row r="780" spans="1:21">
      <c r="A780" s="303" t="s">
        <v>484</v>
      </c>
      <c r="B780" s="304" t="s">
        <v>485</v>
      </c>
      <c r="C780" s="212">
        <f>SUMIF('ตัดระหว่างกัน 2565'!D:D,'หมายเหตุ (2)'!$B780,'ตัดระหว่างกัน 2565'!L:L)-SUMIF('ตัดระหว่างกัน 2565'!D:D,$B780,'ตัดระหว่างกัน 2565'!K:K)</f>
        <v>7272000</v>
      </c>
      <c r="D780" s="213">
        <f>SUMIF('ตัดระหว่างกัน 2564'!D:D,$B780,'ตัดระหว่างกัน 2564'!L:L)-SUMIF('ตัดระหว่างกัน 2564'!D:D,'หมายเหตุ (2)'!$B780,'ตัดระหว่างกัน 2564'!K:K)</f>
        <v>0</v>
      </c>
      <c r="E780" s="305" t="s">
        <v>484</v>
      </c>
      <c r="F780" s="346">
        <f>IF($F$719&gt;0,0,SUM(C780))</f>
        <v>7272000</v>
      </c>
      <c r="G780" s="305"/>
      <c r="H780" s="346">
        <f>IF($F$719&gt;0,0,SUM(D780))</f>
        <v>0</v>
      </c>
      <c r="I780" s="264"/>
      <c r="U780" s="155" t="str">
        <f t="shared" si="102"/>
        <v>แสดง</v>
      </c>
    </row>
    <row r="781" spans="1:21">
      <c r="A781" s="303" t="s">
        <v>486</v>
      </c>
      <c r="B781" s="304" t="s">
        <v>487</v>
      </c>
      <c r="C781" s="212">
        <f>SUMIF('ตัดระหว่างกัน 2565'!D:D,'หมายเหตุ (2)'!$B781,'ตัดระหว่างกัน 2565'!L:L)-SUMIF('ตัดระหว่างกัน 2565'!D:D,$B781,'ตัดระหว่างกัน 2565'!K:K)</f>
        <v>40000</v>
      </c>
      <c r="D781" s="213">
        <f>SUMIF('ตัดระหว่างกัน 2564'!D:D,$B781,'ตัดระหว่างกัน 2564'!L:L)-SUMIF('ตัดระหว่างกัน 2564'!D:D,'หมายเหตุ (2)'!$B781,'ตัดระหว่างกัน 2564'!K:K)</f>
        <v>0</v>
      </c>
      <c r="E781" s="305" t="s">
        <v>486</v>
      </c>
      <c r="F781" s="346">
        <f t="shared" si="107"/>
        <v>40000</v>
      </c>
      <c r="G781" s="305"/>
      <c r="H781" s="346">
        <f t="shared" si="108"/>
        <v>0</v>
      </c>
      <c r="I781" s="264"/>
      <c r="U781" s="155" t="str">
        <f t="shared" si="102"/>
        <v>แสดง</v>
      </c>
    </row>
    <row r="782" spans="1:21" hidden="1">
      <c r="A782" s="352" t="s">
        <v>418</v>
      </c>
      <c r="B782" s="309" t="s">
        <v>417</v>
      </c>
      <c r="C782" s="212">
        <f>SUMIF('ตัดระหว่างกัน 2565'!D:D,'หมายเหตุ (2)'!$B782,'ตัดระหว่างกัน 2565'!L:L)-SUMIF('ตัดระหว่างกัน 2565'!D:D,$B782,'ตัดระหว่างกัน 2565'!K:K)</f>
        <v>0</v>
      </c>
      <c r="D782" s="213">
        <f>SUMIF('ตัดระหว่างกัน 2564'!D:D,$B782,'ตัดระหว่างกัน 2564'!L:L)-SUMIF('ตัดระหว่างกัน 2564'!D:D,'หมายเหตุ (2)'!$B782,'ตัดระหว่างกัน 2564'!K:K)</f>
        <v>0</v>
      </c>
      <c r="E782" s="333" t="s">
        <v>418</v>
      </c>
      <c r="F782" s="346">
        <f t="shared" si="107"/>
        <v>0</v>
      </c>
      <c r="G782" s="305"/>
      <c r="H782" s="346">
        <f t="shared" si="108"/>
        <v>0</v>
      </c>
      <c r="I782" s="264"/>
      <c r="U782" s="155" t="str">
        <f t="shared" si="102"/>
        <v xml:space="preserve">  </v>
      </c>
    </row>
    <row r="783" spans="1:21" ht="20.25" thickBot="1">
      <c r="E783" s="350" t="s">
        <v>1185</v>
      </c>
      <c r="F783" s="354">
        <f>SUM(F777:F782)</f>
        <v>22960136</v>
      </c>
      <c r="G783" s="305"/>
      <c r="H783" s="354">
        <f>SUM(H777:H782)</f>
        <v>15986501.560000001</v>
      </c>
      <c r="I783" s="464"/>
      <c r="J783" s="264"/>
      <c r="K783" s="264"/>
      <c r="L783" s="264"/>
      <c r="M783" s="264"/>
      <c r="U783" s="155" t="str">
        <f t="shared" si="102"/>
        <v>แสดง</v>
      </c>
    </row>
    <row r="784" spans="1:21" ht="20.25" thickTop="1">
      <c r="E784" s="350"/>
      <c r="F784" s="479"/>
      <c r="G784" s="305"/>
      <c r="H784" s="479"/>
      <c r="I784" s="477"/>
      <c r="J784" s="264"/>
      <c r="K784" s="264"/>
      <c r="L784" s="264"/>
      <c r="M784" s="264"/>
    </row>
    <row r="785" spans="1:21">
      <c r="E785" s="350"/>
      <c r="F785" s="479"/>
      <c r="G785" s="305"/>
      <c r="H785" s="479"/>
      <c r="I785" s="477"/>
      <c r="J785" s="264"/>
      <c r="K785" s="264"/>
      <c r="L785" s="264"/>
      <c r="M785" s="264"/>
    </row>
    <row r="786" spans="1:21">
      <c r="E786" s="350"/>
      <c r="F786" s="479"/>
      <c r="G786" s="305"/>
      <c r="H786" s="479"/>
      <c r="I786" s="477"/>
      <c r="J786" s="264"/>
      <c r="K786" s="264"/>
      <c r="L786" s="264"/>
      <c r="M786" s="264"/>
    </row>
    <row r="787" spans="1:21">
      <c r="E787" s="350"/>
      <c r="F787" s="479"/>
      <c r="G787" s="305"/>
      <c r="H787" s="479"/>
      <c r="I787" s="477"/>
      <c r="J787" s="264"/>
      <c r="K787" s="264"/>
      <c r="L787" s="264"/>
      <c r="M787" s="264"/>
    </row>
    <row r="788" spans="1:21">
      <c r="E788" s="350"/>
      <c r="F788" s="479"/>
      <c r="G788" s="305"/>
      <c r="H788" s="479"/>
      <c r="I788" s="477"/>
      <c r="J788" s="264"/>
      <c r="K788" s="264"/>
      <c r="L788" s="264"/>
      <c r="M788" s="264"/>
    </row>
    <row r="789" spans="1:21">
      <c r="E789" s="320"/>
      <c r="F789" s="264"/>
      <c r="G789" s="305"/>
      <c r="H789" s="264"/>
      <c r="I789" s="264"/>
      <c r="J789" s="265"/>
      <c r="K789" s="265"/>
      <c r="L789" s="263"/>
      <c r="M789" s="263"/>
      <c r="U789" s="155" t="str">
        <f t="shared" ref="U789:U790" si="109">IF($F$783&lt;&gt;0,"แสดง",IF($H$783&lt;&gt;0,"แสดง","  "))</f>
        <v>แสดง</v>
      </c>
    </row>
    <row r="790" spans="1:21">
      <c r="G790" s="305"/>
      <c r="U790" s="155" t="str">
        <f t="shared" si="109"/>
        <v>แสดง</v>
      </c>
    </row>
    <row r="791" spans="1:21">
      <c r="E791" s="293" t="s">
        <v>2058</v>
      </c>
      <c r="F791" s="293"/>
      <c r="G791" s="305"/>
      <c r="H791" s="293"/>
      <c r="I791" s="299"/>
      <c r="J791" s="302"/>
      <c r="K791" s="302"/>
      <c r="L791" s="464"/>
      <c r="M791" s="464"/>
      <c r="U791" s="155" t="str">
        <f>IF($F$866&lt;&gt;0,"แสดง",IF($H$866&lt;&gt;0,"แสดง","  "))</f>
        <v>แสดง</v>
      </c>
    </row>
    <row r="792" spans="1:21">
      <c r="E792" s="301"/>
      <c r="G792" s="305"/>
      <c r="H792" s="462" t="s">
        <v>973</v>
      </c>
      <c r="I792" s="463"/>
      <c r="J792" s="302"/>
      <c r="K792" s="302"/>
      <c r="L792" s="264"/>
      <c r="M792" s="264"/>
      <c r="U792" s="155" t="str">
        <f t="shared" ref="U792:U793" si="110">IF($F$866&lt;&gt;0,"แสดง",IF($H$866&lt;&gt;0,"แสดง","  "))</f>
        <v>แสดง</v>
      </c>
    </row>
    <row r="793" spans="1:21">
      <c r="E793" s="301"/>
      <c r="F793" s="302">
        <v>2565</v>
      </c>
      <c r="G793" s="305"/>
      <c r="H793" s="302">
        <v>2564</v>
      </c>
      <c r="I793" s="302"/>
      <c r="J793" s="302"/>
      <c r="K793" s="302"/>
      <c r="L793" s="264"/>
      <c r="M793" s="264"/>
      <c r="U793" s="155" t="str">
        <f t="shared" si="110"/>
        <v>แสดง</v>
      </c>
    </row>
    <row r="794" spans="1:21">
      <c r="A794" s="303" t="s">
        <v>217</v>
      </c>
      <c r="B794" s="304" t="s">
        <v>216</v>
      </c>
      <c r="C794" s="212">
        <f>SUMIF('ตัดระหว่างกัน 2565'!D:D,'หมายเหตุ (2)'!$B794,'ตัดระหว่างกัน 2565'!L:L)-SUMIF('ตัดระหว่างกัน 2565'!D:D,$B794,'ตัดระหว่างกัน 2565'!K:K)</f>
        <v>0</v>
      </c>
      <c r="D794" s="213">
        <f>SUMIF('ตัดระหว่างกัน 2564'!D:D,$B794,'ตัดระหว่างกัน 2564'!L:L)-SUMIF('ตัดระหว่างกัน 2564'!D:D,'หมายเหตุ (2)'!$B794,'ตัดระหว่างกัน 2564'!K:K)</f>
        <v>0</v>
      </c>
      <c r="E794" s="305" t="s">
        <v>215</v>
      </c>
      <c r="F794" s="351">
        <f>SUM(C794:C803)</f>
        <v>631371.36</v>
      </c>
      <c r="G794" s="305"/>
      <c r="H794" s="351">
        <f>SUM(D794:D803)</f>
        <v>112113.95</v>
      </c>
      <c r="I794" s="305"/>
      <c r="U794" s="155" t="str">
        <f t="shared" si="102"/>
        <v>แสดง</v>
      </c>
    </row>
    <row r="795" spans="1:21" hidden="1">
      <c r="A795" s="303" t="s">
        <v>219</v>
      </c>
      <c r="B795" s="304" t="s">
        <v>218</v>
      </c>
      <c r="C795" s="212">
        <f>SUMIF('ตัดระหว่างกัน 2565'!D:D,'หมายเหตุ (2)'!$B795,'ตัดระหว่างกัน 2565'!L:L)-SUMIF('ตัดระหว่างกัน 2565'!D:D,$B795,'ตัดระหว่างกัน 2565'!K:K)</f>
        <v>0</v>
      </c>
      <c r="D795" s="213">
        <f>SUMIF('ตัดระหว่างกัน 2564'!D:D,$B795,'ตัดระหว่างกัน 2564'!L:L)-SUMIF('ตัดระหว่างกัน 2564'!D:D,'หมายเหตุ (2)'!$B795,'ตัดระหว่างกัน 2564'!K:K)</f>
        <v>0</v>
      </c>
      <c r="E795" s="305"/>
      <c r="F795" s="305"/>
      <c r="G795" s="305"/>
      <c r="H795" s="305"/>
      <c r="I795" s="305"/>
      <c r="U795" s="155" t="str">
        <f t="shared" si="102"/>
        <v xml:space="preserve">  </v>
      </c>
    </row>
    <row r="796" spans="1:21" hidden="1">
      <c r="A796" s="303" t="s">
        <v>221</v>
      </c>
      <c r="B796" s="304" t="s">
        <v>220</v>
      </c>
      <c r="C796" s="212">
        <f>SUMIF('ตัดระหว่างกัน 2565'!D:D,'หมายเหตุ (2)'!$B796,'ตัดระหว่างกัน 2565'!L:L)-SUMIF('ตัดระหว่างกัน 2565'!D:D,$B796,'ตัดระหว่างกัน 2565'!K:K)</f>
        <v>37147</v>
      </c>
      <c r="D796" s="213">
        <f>SUMIF('ตัดระหว่างกัน 2564'!D:D,$B796,'ตัดระหว่างกัน 2564'!L:L)-SUMIF('ตัดระหว่างกัน 2564'!D:D,'หมายเหตุ (2)'!$B796,'ตัดระหว่างกัน 2564'!K:K)</f>
        <v>39291</v>
      </c>
      <c r="E796" s="305"/>
      <c r="F796" s="305"/>
      <c r="G796" s="305"/>
      <c r="H796" s="305"/>
      <c r="I796" s="305"/>
      <c r="U796" s="155" t="str">
        <f t="shared" si="102"/>
        <v xml:space="preserve">  </v>
      </c>
    </row>
    <row r="797" spans="1:21" hidden="1">
      <c r="A797" s="303" t="s">
        <v>223</v>
      </c>
      <c r="B797" s="304" t="s">
        <v>222</v>
      </c>
      <c r="C797" s="212">
        <f>SUMIF('ตัดระหว่างกัน 2565'!D:D,'หมายเหตุ (2)'!$B797,'ตัดระหว่างกัน 2565'!L:L)-SUMIF('ตัดระหว่างกัน 2565'!D:D,$B797,'ตัดระหว่างกัน 2565'!K:K)</f>
        <v>594224.36</v>
      </c>
      <c r="D797" s="213">
        <f>SUMIF('ตัดระหว่างกัน 2564'!D:D,$B797,'ตัดระหว่างกัน 2564'!L:L)-SUMIF('ตัดระหว่างกัน 2564'!D:D,'หมายเหตุ (2)'!$B797,'ตัดระหว่างกัน 2564'!K:K)</f>
        <v>72822.95</v>
      </c>
      <c r="E797" s="305"/>
      <c r="F797" s="305"/>
      <c r="G797" s="305"/>
      <c r="H797" s="305"/>
      <c r="I797" s="305"/>
      <c r="U797" s="155" t="str">
        <f t="shared" si="102"/>
        <v xml:space="preserve">  </v>
      </c>
    </row>
    <row r="798" spans="1:21" hidden="1">
      <c r="A798" s="303" t="s">
        <v>225</v>
      </c>
      <c r="B798" s="304" t="s">
        <v>224</v>
      </c>
      <c r="C798" s="212">
        <f>SUMIF('ตัดระหว่างกัน 2565'!D:D,'หมายเหตุ (2)'!$B798,'ตัดระหว่างกัน 2565'!L:L)-SUMIF('ตัดระหว่างกัน 2565'!D:D,$B798,'ตัดระหว่างกัน 2565'!K:K)</f>
        <v>0</v>
      </c>
      <c r="D798" s="213">
        <f>SUMIF('ตัดระหว่างกัน 2564'!D:D,$B798,'ตัดระหว่างกัน 2564'!L:L)-SUMIF('ตัดระหว่างกัน 2564'!D:D,'หมายเหตุ (2)'!$B798,'ตัดระหว่างกัน 2564'!K:K)</f>
        <v>0</v>
      </c>
      <c r="E798" s="305"/>
      <c r="F798" s="305"/>
      <c r="G798" s="305"/>
      <c r="H798" s="305"/>
      <c r="I798" s="305"/>
      <c r="U798" s="155" t="str">
        <f t="shared" si="102"/>
        <v xml:space="preserve">  </v>
      </c>
    </row>
    <row r="799" spans="1:21" hidden="1">
      <c r="A799" s="303" t="s">
        <v>227</v>
      </c>
      <c r="B799" s="304" t="s">
        <v>226</v>
      </c>
      <c r="C799" s="212">
        <f>SUMIF('ตัดระหว่างกัน 2565'!D:D,'หมายเหตุ (2)'!$B799,'ตัดระหว่างกัน 2565'!L:L)-SUMIF('ตัดระหว่างกัน 2565'!D:D,$B799,'ตัดระหว่างกัน 2565'!K:K)</f>
        <v>0</v>
      </c>
      <c r="D799" s="213">
        <f>SUMIF('ตัดระหว่างกัน 2564'!D:D,$B799,'ตัดระหว่างกัน 2564'!L:L)-SUMIF('ตัดระหว่างกัน 2564'!D:D,'หมายเหตุ (2)'!$B799,'ตัดระหว่างกัน 2564'!K:K)</f>
        <v>0</v>
      </c>
      <c r="E799" s="305"/>
      <c r="F799" s="305"/>
      <c r="G799" s="305"/>
      <c r="H799" s="305"/>
      <c r="I799" s="305"/>
      <c r="U799" s="155" t="str">
        <f t="shared" si="102"/>
        <v xml:space="preserve">  </v>
      </c>
    </row>
    <row r="800" spans="1:21" hidden="1">
      <c r="A800" s="303" t="s">
        <v>229</v>
      </c>
      <c r="B800" s="304" t="s">
        <v>228</v>
      </c>
      <c r="C800" s="212">
        <f>SUMIF('ตัดระหว่างกัน 2565'!D:D,'หมายเหตุ (2)'!$B800,'ตัดระหว่างกัน 2565'!L:L)-SUMIF('ตัดระหว่างกัน 2565'!D:D,$B800,'ตัดระหว่างกัน 2565'!K:K)</f>
        <v>0</v>
      </c>
      <c r="D800" s="213">
        <f>SUMIF('ตัดระหว่างกัน 2564'!D:D,$B800,'ตัดระหว่างกัน 2564'!L:L)-SUMIF('ตัดระหว่างกัน 2564'!D:D,'หมายเหตุ (2)'!$B800,'ตัดระหว่างกัน 2564'!K:K)</f>
        <v>0</v>
      </c>
      <c r="E800" s="305"/>
      <c r="F800" s="305"/>
      <c r="G800" s="305"/>
      <c r="H800" s="305"/>
      <c r="I800" s="305"/>
      <c r="U800" s="155" t="str">
        <f t="shared" si="102"/>
        <v xml:space="preserve">  </v>
      </c>
    </row>
    <row r="801" spans="1:21" hidden="1">
      <c r="A801" s="303" t="s">
        <v>231</v>
      </c>
      <c r="B801" s="304" t="s">
        <v>230</v>
      </c>
      <c r="C801" s="212">
        <f>SUMIF('ตัดระหว่างกัน 2565'!D:D,'หมายเหตุ (2)'!$B801,'ตัดระหว่างกัน 2565'!L:L)-SUMIF('ตัดระหว่างกัน 2565'!D:D,$B801,'ตัดระหว่างกัน 2565'!K:K)</f>
        <v>0</v>
      </c>
      <c r="D801" s="213">
        <f>SUMIF('ตัดระหว่างกัน 2564'!D:D,$B801,'ตัดระหว่างกัน 2564'!L:L)-SUMIF('ตัดระหว่างกัน 2564'!D:D,'หมายเหตุ (2)'!$B801,'ตัดระหว่างกัน 2564'!K:K)</f>
        <v>0</v>
      </c>
      <c r="E801" s="305"/>
      <c r="F801" s="305"/>
      <c r="G801" s="305"/>
      <c r="H801" s="305"/>
      <c r="I801" s="305"/>
      <c r="U801" s="155" t="str">
        <f t="shared" si="102"/>
        <v xml:space="preserve">  </v>
      </c>
    </row>
    <row r="802" spans="1:21" hidden="1">
      <c r="A802" s="303" t="s">
        <v>233</v>
      </c>
      <c r="B802" s="304" t="s">
        <v>232</v>
      </c>
      <c r="C802" s="212">
        <f>SUMIF('ตัดระหว่างกัน 2565'!D:D,'หมายเหตุ (2)'!$B802,'ตัดระหว่างกัน 2565'!L:L)-SUMIF('ตัดระหว่างกัน 2565'!D:D,$B802,'ตัดระหว่างกัน 2565'!K:K)</f>
        <v>0</v>
      </c>
      <c r="D802" s="213">
        <f>SUMIF('ตัดระหว่างกัน 2564'!D:D,$B802,'ตัดระหว่างกัน 2564'!L:L)-SUMIF('ตัดระหว่างกัน 2564'!D:D,'หมายเหตุ (2)'!$B802,'ตัดระหว่างกัน 2564'!K:K)</f>
        <v>0</v>
      </c>
      <c r="E802" s="305"/>
      <c r="F802" s="228"/>
      <c r="G802" s="305"/>
      <c r="H802" s="228"/>
      <c r="I802" s="305"/>
      <c r="U802" s="155" t="str">
        <f t="shared" si="102"/>
        <v xml:space="preserve">  </v>
      </c>
    </row>
    <row r="803" spans="1:21" hidden="1">
      <c r="A803" s="303" t="s">
        <v>235</v>
      </c>
      <c r="B803" s="304" t="s">
        <v>234</v>
      </c>
      <c r="C803" s="212">
        <f>SUMIF('ตัดระหว่างกัน 2565'!D:D,'หมายเหตุ (2)'!$B803,'ตัดระหว่างกัน 2565'!L:L)-SUMIF('ตัดระหว่างกัน 2565'!D:D,$B803,'ตัดระหว่างกัน 2565'!K:K)</f>
        <v>0</v>
      </c>
      <c r="D803" s="213">
        <f>SUMIF('ตัดระหว่างกัน 2564'!D:D,$B803,'ตัดระหว่างกัน 2564'!L:L)-SUMIF('ตัดระหว่างกัน 2564'!D:D,'หมายเหตุ (2)'!$B803,'ตัดระหว่างกัน 2564'!K:K)</f>
        <v>0</v>
      </c>
      <c r="E803" s="305"/>
      <c r="F803" s="305"/>
      <c r="G803" s="305"/>
      <c r="H803" s="305"/>
      <c r="I803" s="305"/>
      <c r="U803" s="155" t="str">
        <f t="shared" si="102"/>
        <v xml:space="preserve">  </v>
      </c>
    </row>
    <row r="804" spans="1:21">
      <c r="A804" s="303" t="s">
        <v>238</v>
      </c>
      <c r="B804" s="304" t="s">
        <v>237</v>
      </c>
      <c r="C804" s="212">
        <f>SUMIF('ตัดระหว่างกัน 2565'!D:D,'หมายเหตุ (2)'!$B804,'ตัดระหว่างกัน 2565'!L:L)-SUMIF('ตัดระหว่างกัน 2565'!D:D,$B804,'ตัดระหว่างกัน 2565'!K:K)</f>
        <v>0</v>
      </c>
      <c r="D804" s="213">
        <f>SUMIF('ตัดระหว่างกัน 2564'!D:D,$B804,'ตัดระหว่างกัน 2564'!L:L)-SUMIF('ตัดระหว่างกัน 2564'!D:D,'หมายเหตุ (2)'!$B804,'ตัดระหว่างกัน 2564'!K:K)</f>
        <v>0</v>
      </c>
      <c r="E804" s="305" t="s">
        <v>236</v>
      </c>
      <c r="F804" s="351">
        <f>SUM(C804:C805)</f>
        <v>0</v>
      </c>
      <c r="G804" s="305"/>
      <c r="H804" s="351">
        <f>SUM(D804:D805)</f>
        <v>6882.66</v>
      </c>
      <c r="I804" s="305"/>
      <c r="U804" s="155" t="str">
        <f t="shared" si="102"/>
        <v>แสดง</v>
      </c>
    </row>
    <row r="805" spans="1:21" hidden="1">
      <c r="A805" s="303" t="s">
        <v>240</v>
      </c>
      <c r="B805" s="304" t="s">
        <v>239</v>
      </c>
      <c r="C805" s="212">
        <f>SUMIF('ตัดระหว่างกัน 2565'!D:D,'หมายเหตุ (2)'!$B805,'ตัดระหว่างกัน 2565'!L:L)-SUMIF('ตัดระหว่างกัน 2565'!D:D,$B805,'ตัดระหว่างกัน 2565'!K:K)</f>
        <v>0</v>
      </c>
      <c r="D805" s="213">
        <f>SUMIF('ตัดระหว่างกัน 2564'!D:D,$B805,'ตัดระหว่างกัน 2564'!L:L)-SUMIF('ตัดระหว่างกัน 2564'!D:D,'หมายเหตุ (2)'!$B805,'ตัดระหว่างกัน 2564'!K:K)</f>
        <v>6882.66</v>
      </c>
      <c r="E805" s="305"/>
      <c r="F805" s="305"/>
      <c r="G805" s="305"/>
      <c r="H805" s="305"/>
      <c r="I805" s="305"/>
      <c r="U805" s="155" t="str">
        <f t="shared" si="102"/>
        <v xml:space="preserve">  </v>
      </c>
    </row>
    <row r="806" spans="1:21">
      <c r="A806" s="352" t="s">
        <v>243</v>
      </c>
      <c r="B806" s="355" t="s">
        <v>242</v>
      </c>
      <c r="C806" s="212">
        <f>SUMIF('ตัดระหว่างกัน 2565'!D:D,'หมายเหตุ (2)'!$B806,'ตัดระหว่างกัน 2565'!L:L)-SUMIF('ตัดระหว่างกัน 2565'!D:D,$B806,'ตัดระหว่างกัน 2565'!K:K)</f>
        <v>0</v>
      </c>
      <c r="D806" s="213">
        <f>SUMIF('ตัดระหว่างกัน 2564'!D:D,$B806,'ตัดระหว่างกัน 2564'!L:L)-SUMIF('ตัดระหว่างกัน 2564'!D:D,'หมายเหตุ (2)'!$B806,'ตัดระหว่างกัน 2564'!K:K)</f>
        <v>0</v>
      </c>
      <c r="E806" s="305" t="s">
        <v>241</v>
      </c>
      <c r="F806" s="351">
        <f>SUM(C806:C842)</f>
        <v>23095.5</v>
      </c>
      <c r="G806" s="305"/>
      <c r="H806" s="351">
        <f>SUM(D806:D842)</f>
        <v>5321.5</v>
      </c>
      <c r="I806" s="305"/>
      <c r="U806" s="155" t="str">
        <f t="shared" si="102"/>
        <v>แสดง</v>
      </c>
    </row>
    <row r="807" spans="1:21" hidden="1">
      <c r="A807" s="352" t="s">
        <v>245</v>
      </c>
      <c r="B807" s="355" t="s">
        <v>244</v>
      </c>
      <c r="C807" s="212">
        <f>SUMIF('ตัดระหว่างกัน 2565'!D:D,'หมายเหตุ (2)'!$B807,'ตัดระหว่างกัน 2565'!L:L)-SUMIF('ตัดระหว่างกัน 2565'!D:D,$B807,'ตัดระหว่างกัน 2565'!K:K)</f>
        <v>0</v>
      </c>
      <c r="D807" s="213">
        <f>SUMIF('ตัดระหว่างกัน 2564'!D:D,$B807,'ตัดระหว่างกัน 2564'!L:L)-SUMIF('ตัดระหว่างกัน 2564'!D:D,'หมายเหตุ (2)'!$B807,'ตัดระหว่างกัน 2564'!K:K)</f>
        <v>0</v>
      </c>
      <c r="E807" s="305"/>
      <c r="F807" s="305"/>
      <c r="G807" s="305"/>
      <c r="H807" s="305"/>
      <c r="I807" s="305"/>
      <c r="U807" s="155" t="str">
        <f t="shared" ref="U807:U866" si="111">IF(F807&lt;&gt;0,"แสดง",IF(H807&lt;&gt;0,"แสดง","  "))</f>
        <v xml:space="preserve">  </v>
      </c>
    </row>
    <row r="808" spans="1:21" hidden="1">
      <c r="A808" s="352" t="s">
        <v>247</v>
      </c>
      <c r="B808" s="355" t="s">
        <v>246</v>
      </c>
      <c r="C808" s="212">
        <f>SUMIF('ตัดระหว่างกัน 2565'!D:D,'หมายเหตุ (2)'!$B808,'ตัดระหว่างกัน 2565'!L:L)-SUMIF('ตัดระหว่างกัน 2565'!D:D,$B808,'ตัดระหว่างกัน 2565'!K:K)</f>
        <v>727.5</v>
      </c>
      <c r="D808" s="213">
        <f>SUMIF('ตัดระหว่างกัน 2564'!D:D,$B808,'ตัดระหว่างกัน 2564'!L:L)-SUMIF('ตัดระหว่างกัน 2564'!D:D,'หมายเหตุ (2)'!$B808,'ตัดระหว่างกัน 2564'!K:K)</f>
        <v>1309.5</v>
      </c>
      <c r="E808" s="305"/>
      <c r="F808" s="305"/>
      <c r="G808" s="305"/>
      <c r="H808" s="305"/>
      <c r="I808" s="305"/>
      <c r="U808" s="155" t="str">
        <f t="shared" si="111"/>
        <v xml:space="preserve">  </v>
      </c>
    </row>
    <row r="809" spans="1:21" hidden="1">
      <c r="A809" s="352" t="s">
        <v>249</v>
      </c>
      <c r="B809" s="355" t="s">
        <v>248</v>
      </c>
      <c r="C809" s="212">
        <f>SUMIF('ตัดระหว่างกัน 2565'!D:D,'หมายเหตุ (2)'!$B809,'ตัดระหว่างกัน 2565'!L:L)-SUMIF('ตัดระหว่างกัน 2565'!D:D,$B809,'ตัดระหว่างกัน 2565'!K:K)</f>
        <v>0</v>
      </c>
      <c r="D809" s="213">
        <f>SUMIF('ตัดระหว่างกัน 2564'!D:D,$B809,'ตัดระหว่างกัน 2564'!L:L)-SUMIF('ตัดระหว่างกัน 2564'!D:D,'หมายเหตุ (2)'!$B809,'ตัดระหว่างกัน 2564'!K:K)</f>
        <v>1720</v>
      </c>
      <c r="E809" s="305"/>
      <c r="F809" s="305"/>
      <c r="G809" s="305"/>
      <c r="H809" s="305"/>
      <c r="I809" s="305"/>
      <c r="U809" s="155" t="str">
        <f t="shared" si="111"/>
        <v xml:space="preserve">  </v>
      </c>
    </row>
    <row r="810" spans="1:21" hidden="1">
      <c r="A810" s="352" t="s">
        <v>251</v>
      </c>
      <c r="B810" s="355" t="s">
        <v>250</v>
      </c>
      <c r="C810" s="212">
        <f>SUMIF('ตัดระหว่างกัน 2565'!D:D,'หมายเหตุ (2)'!$B810,'ตัดระหว่างกัน 2565'!L:L)-SUMIF('ตัดระหว่างกัน 2565'!D:D,$B810,'ตัดระหว่างกัน 2565'!K:K)</f>
        <v>2558</v>
      </c>
      <c r="D810" s="213">
        <f>SUMIF('ตัดระหว่างกัน 2564'!D:D,$B810,'ตัดระหว่างกัน 2564'!L:L)-SUMIF('ตัดระหว่างกัน 2564'!D:D,'หมายเหตุ (2)'!$B810,'ตัดระหว่างกัน 2564'!K:K)</f>
        <v>682</v>
      </c>
      <c r="E810" s="305"/>
      <c r="F810" s="305"/>
      <c r="G810" s="305"/>
      <c r="H810" s="305"/>
      <c r="I810" s="305"/>
      <c r="U810" s="155" t="str">
        <f t="shared" si="111"/>
        <v xml:space="preserve">  </v>
      </c>
    </row>
    <row r="811" spans="1:21" hidden="1">
      <c r="A811" s="352" t="s">
        <v>253</v>
      </c>
      <c r="B811" s="355" t="s">
        <v>252</v>
      </c>
      <c r="C811" s="212">
        <f>SUMIF('ตัดระหว่างกัน 2565'!D:D,'หมายเหตุ (2)'!$B811,'ตัดระหว่างกัน 2565'!L:L)-SUMIF('ตัดระหว่างกัน 2565'!D:D,$B811,'ตัดระหว่างกัน 2565'!K:K)</f>
        <v>0</v>
      </c>
      <c r="D811" s="213">
        <f>SUMIF('ตัดระหว่างกัน 2564'!D:D,$B811,'ตัดระหว่างกัน 2564'!L:L)-SUMIF('ตัดระหว่างกัน 2564'!D:D,'หมายเหตุ (2)'!$B811,'ตัดระหว่างกัน 2564'!K:K)</f>
        <v>0</v>
      </c>
      <c r="E811" s="305"/>
      <c r="F811" s="305"/>
      <c r="G811" s="305"/>
      <c r="H811" s="305"/>
      <c r="I811" s="305"/>
      <c r="U811" s="155" t="str">
        <f t="shared" si="111"/>
        <v xml:space="preserve">  </v>
      </c>
    </row>
    <row r="812" spans="1:21" hidden="1">
      <c r="A812" s="352" t="s">
        <v>255</v>
      </c>
      <c r="B812" s="355" t="s">
        <v>254</v>
      </c>
      <c r="C812" s="212">
        <f>SUMIF('ตัดระหว่างกัน 2565'!D:D,'หมายเหตุ (2)'!$B812,'ตัดระหว่างกัน 2565'!L:L)-SUMIF('ตัดระหว่างกัน 2565'!D:D,$B812,'ตัดระหว่างกัน 2565'!K:K)</f>
        <v>0</v>
      </c>
      <c r="D812" s="213">
        <f>SUMIF('ตัดระหว่างกัน 2564'!D:D,$B812,'ตัดระหว่างกัน 2564'!L:L)-SUMIF('ตัดระหว่างกัน 2564'!D:D,'หมายเหตุ (2)'!$B812,'ตัดระหว่างกัน 2564'!K:K)</f>
        <v>0</v>
      </c>
      <c r="E812" s="305"/>
      <c r="F812" s="305"/>
      <c r="G812" s="305"/>
      <c r="H812" s="305"/>
      <c r="I812" s="305"/>
      <c r="U812" s="155" t="str">
        <f t="shared" si="111"/>
        <v xml:space="preserve">  </v>
      </c>
    </row>
    <row r="813" spans="1:21" hidden="1">
      <c r="A813" s="352" t="s">
        <v>257</v>
      </c>
      <c r="B813" s="355" t="s">
        <v>256</v>
      </c>
      <c r="C813" s="212">
        <f>SUMIF('ตัดระหว่างกัน 2565'!D:D,'หมายเหตุ (2)'!$B813,'ตัดระหว่างกัน 2565'!L:L)-SUMIF('ตัดระหว่างกัน 2565'!D:D,$B813,'ตัดระหว่างกัน 2565'!K:K)</f>
        <v>0</v>
      </c>
      <c r="D813" s="213">
        <f>SUMIF('ตัดระหว่างกัน 2564'!D:D,$B813,'ตัดระหว่างกัน 2564'!L:L)-SUMIF('ตัดระหว่างกัน 2564'!D:D,'หมายเหตุ (2)'!$B813,'ตัดระหว่างกัน 2564'!K:K)</f>
        <v>0</v>
      </c>
      <c r="E813" s="305"/>
      <c r="F813" s="305"/>
      <c r="G813" s="305"/>
      <c r="H813" s="305"/>
      <c r="I813" s="305"/>
      <c r="U813" s="155" t="str">
        <f t="shared" si="111"/>
        <v xml:space="preserve">  </v>
      </c>
    </row>
    <row r="814" spans="1:21" hidden="1">
      <c r="A814" s="352" t="s">
        <v>259</v>
      </c>
      <c r="B814" s="355" t="s">
        <v>258</v>
      </c>
      <c r="C814" s="212">
        <f>SUMIF('ตัดระหว่างกัน 2565'!D:D,'หมายเหตุ (2)'!$B814,'ตัดระหว่างกัน 2565'!L:L)-SUMIF('ตัดระหว่างกัน 2565'!D:D,$B814,'ตัดระหว่างกัน 2565'!K:K)</f>
        <v>0</v>
      </c>
      <c r="D814" s="213">
        <f>SUMIF('ตัดระหว่างกัน 2564'!D:D,$B814,'ตัดระหว่างกัน 2564'!L:L)-SUMIF('ตัดระหว่างกัน 2564'!D:D,'หมายเหตุ (2)'!$B814,'ตัดระหว่างกัน 2564'!K:K)</f>
        <v>0</v>
      </c>
      <c r="E814" s="305"/>
      <c r="F814" s="305"/>
      <c r="G814" s="305"/>
      <c r="H814" s="305"/>
      <c r="I814" s="305"/>
      <c r="U814" s="155" t="str">
        <f t="shared" si="111"/>
        <v xml:space="preserve">  </v>
      </c>
    </row>
    <row r="815" spans="1:21" hidden="1">
      <c r="A815" s="352" t="s">
        <v>261</v>
      </c>
      <c r="B815" s="355" t="s">
        <v>260</v>
      </c>
      <c r="C815" s="212">
        <f>SUMIF('ตัดระหว่างกัน 2565'!D:D,'หมายเหตุ (2)'!$B815,'ตัดระหว่างกัน 2565'!L:L)-SUMIF('ตัดระหว่างกัน 2565'!D:D,$B815,'ตัดระหว่างกัน 2565'!K:K)</f>
        <v>0</v>
      </c>
      <c r="D815" s="213">
        <f>SUMIF('ตัดระหว่างกัน 2564'!D:D,$B815,'ตัดระหว่างกัน 2564'!L:L)-SUMIF('ตัดระหว่างกัน 2564'!D:D,'หมายเหตุ (2)'!$B815,'ตัดระหว่างกัน 2564'!K:K)</f>
        <v>0</v>
      </c>
      <c r="E815" s="305"/>
      <c r="F815" s="305"/>
      <c r="G815" s="305"/>
      <c r="H815" s="305"/>
      <c r="I815" s="305"/>
      <c r="U815" s="155" t="str">
        <f t="shared" si="111"/>
        <v xml:space="preserve">  </v>
      </c>
    </row>
    <row r="816" spans="1:21" hidden="1">
      <c r="A816" s="352" t="s">
        <v>263</v>
      </c>
      <c r="B816" s="355" t="s">
        <v>262</v>
      </c>
      <c r="C816" s="212">
        <f>SUMIF('ตัดระหว่างกัน 2565'!D:D,'หมายเหตุ (2)'!$B816,'ตัดระหว่างกัน 2565'!L:L)-SUMIF('ตัดระหว่างกัน 2565'!D:D,$B816,'ตัดระหว่างกัน 2565'!K:K)</f>
        <v>0</v>
      </c>
      <c r="D816" s="213">
        <f>SUMIF('ตัดระหว่างกัน 2564'!D:D,$B816,'ตัดระหว่างกัน 2564'!L:L)-SUMIF('ตัดระหว่างกัน 2564'!D:D,'หมายเหตุ (2)'!$B816,'ตัดระหว่างกัน 2564'!K:K)</f>
        <v>0</v>
      </c>
      <c r="E816" s="305"/>
      <c r="F816" s="305"/>
      <c r="G816" s="305"/>
      <c r="H816" s="305"/>
      <c r="I816" s="305"/>
      <c r="U816" s="155" t="str">
        <f t="shared" si="111"/>
        <v xml:space="preserve">  </v>
      </c>
    </row>
    <row r="817" spans="1:21" hidden="1">
      <c r="A817" s="352" t="s">
        <v>265</v>
      </c>
      <c r="B817" s="355" t="s">
        <v>264</v>
      </c>
      <c r="C817" s="212">
        <f>SUMIF('ตัดระหว่างกัน 2565'!D:D,'หมายเหตุ (2)'!$B817,'ตัดระหว่างกัน 2565'!L:L)-SUMIF('ตัดระหว่างกัน 2565'!D:D,$B817,'ตัดระหว่างกัน 2565'!K:K)</f>
        <v>0</v>
      </c>
      <c r="D817" s="213">
        <f>SUMIF('ตัดระหว่างกัน 2564'!D:D,$B817,'ตัดระหว่างกัน 2564'!L:L)-SUMIF('ตัดระหว่างกัน 2564'!D:D,'หมายเหตุ (2)'!$B817,'ตัดระหว่างกัน 2564'!K:K)</f>
        <v>0</v>
      </c>
      <c r="E817" s="305"/>
      <c r="F817" s="305"/>
      <c r="G817" s="305"/>
      <c r="H817" s="305"/>
      <c r="I817" s="305"/>
      <c r="U817" s="155" t="str">
        <f t="shared" si="111"/>
        <v xml:space="preserve">  </v>
      </c>
    </row>
    <row r="818" spans="1:21" hidden="1">
      <c r="A818" s="352" t="s">
        <v>267</v>
      </c>
      <c r="B818" s="355" t="s">
        <v>266</v>
      </c>
      <c r="C818" s="212">
        <f>SUMIF('ตัดระหว่างกัน 2565'!D:D,'หมายเหตุ (2)'!$B818,'ตัดระหว่างกัน 2565'!L:L)-SUMIF('ตัดระหว่างกัน 2565'!D:D,$B818,'ตัดระหว่างกัน 2565'!K:K)</f>
        <v>0</v>
      </c>
      <c r="D818" s="213">
        <f>SUMIF('ตัดระหว่างกัน 2564'!D:D,$B818,'ตัดระหว่างกัน 2564'!L:L)-SUMIF('ตัดระหว่างกัน 2564'!D:D,'หมายเหตุ (2)'!$B818,'ตัดระหว่างกัน 2564'!K:K)</f>
        <v>0</v>
      </c>
      <c r="E818" s="305"/>
      <c r="F818" s="305"/>
      <c r="G818" s="305"/>
      <c r="H818" s="305"/>
      <c r="I818" s="305"/>
      <c r="U818" s="155" t="str">
        <f t="shared" si="111"/>
        <v xml:space="preserve">  </v>
      </c>
    </row>
    <row r="819" spans="1:21" hidden="1">
      <c r="A819" s="352" t="s">
        <v>269</v>
      </c>
      <c r="B819" s="355" t="s">
        <v>268</v>
      </c>
      <c r="C819" s="212">
        <f>SUMIF('ตัดระหว่างกัน 2565'!D:D,'หมายเหตุ (2)'!$B819,'ตัดระหว่างกัน 2565'!L:L)-SUMIF('ตัดระหว่างกัน 2565'!D:D,$B819,'ตัดระหว่างกัน 2565'!K:K)</f>
        <v>0</v>
      </c>
      <c r="D819" s="213">
        <f>SUMIF('ตัดระหว่างกัน 2564'!D:D,$B819,'ตัดระหว่างกัน 2564'!L:L)-SUMIF('ตัดระหว่างกัน 2564'!D:D,'หมายเหตุ (2)'!$B819,'ตัดระหว่างกัน 2564'!K:K)</f>
        <v>0</v>
      </c>
      <c r="E819" s="305"/>
      <c r="F819" s="305"/>
      <c r="G819" s="305"/>
      <c r="H819" s="305"/>
      <c r="I819" s="305"/>
      <c r="U819" s="155" t="str">
        <f t="shared" si="111"/>
        <v xml:space="preserve">  </v>
      </c>
    </row>
    <row r="820" spans="1:21" hidden="1">
      <c r="A820" s="352" t="s">
        <v>271</v>
      </c>
      <c r="B820" s="355" t="s">
        <v>270</v>
      </c>
      <c r="C820" s="212">
        <f>SUMIF('ตัดระหว่างกัน 2565'!D:D,'หมายเหตุ (2)'!$B820,'ตัดระหว่างกัน 2565'!L:L)-SUMIF('ตัดระหว่างกัน 2565'!D:D,$B820,'ตัดระหว่างกัน 2565'!K:K)</f>
        <v>0</v>
      </c>
      <c r="D820" s="213">
        <f>SUMIF('ตัดระหว่างกัน 2564'!D:D,$B820,'ตัดระหว่างกัน 2564'!L:L)-SUMIF('ตัดระหว่างกัน 2564'!D:D,'หมายเหตุ (2)'!$B820,'ตัดระหว่างกัน 2564'!K:K)</f>
        <v>0</v>
      </c>
      <c r="E820" s="305"/>
      <c r="F820" s="305"/>
      <c r="G820" s="305"/>
      <c r="H820" s="305"/>
      <c r="I820" s="305"/>
      <c r="U820" s="155" t="str">
        <f t="shared" si="111"/>
        <v xml:space="preserve">  </v>
      </c>
    </row>
    <row r="821" spans="1:21" hidden="1">
      <c r="A821" s="352" t="s">
        <v>273</v>
      </c>
      <c r="B821" s="355" t="s">
        <v>272</v>
      </c>
      <c r="C821" s="212">
        <f>SUMIF('ตัดระหว่างกัน 2565'!D:D,'หมายเหตุ (2)'!$B821,'ตัดระหว่างกัน 2565'!L:L)-SUMIF('ตัดระหว่างกัน 2565'!D:D,$B821,'ตัดระหว่างกัน 2565'!K:K)</f>
        <v>0</v>
      </c>
      <c r="D821" s="213">
        <f>SUMIF('ตัดระหว่างกัน 2564'!D:D,$B821,'ตัดระหว่างกัน 2564'!L:L)-SUMIF('ตัดระหว่างกัน 2564'!D:D,'หมายเหตุ (2)'!$B821,'ตัดระหว่างกัน 2564'!K:K)</f>
        <v>0</v>
      </c>
      <c r="E821" s="305"/>
      <c r="F821" s="305"/>
      <c r="G821" s="305"/>
      <c r="H821" s="305"/>
      <c r="I821" s="305"/>
      <c r="U821" s="155" t="str">
        <f t="shared" si="111"/>
        <v xml:space="preserve">  </v>
      </c>
    </row>
    <row r="822" spans="1:21" hidden="1">
      <c r="A822" s="352" t="s">
        <v>275</v>
      </c>
      <c r="B822" s="355" t="s">
        <v>274</v>
      </c>
      <c r="C822" s="212">
        <f>SUMIF('ตัดระหว่างกัน 2565'!D:D,'หมายเหตุ (2)'!$B822,'ตัดระหว่างกัน 2565'!L:L)-SUMIF('ตัดระหว่างกัน 2565'!D:D,$B822,'ตัดระหว่างกัน 2565'!K:K)</f>
        <v>0</v>
      </c>
      <c r="D822" s="213">
        <f>SUMIF('ตัดระหว่างกัน 2564'!D:D,$B822,'ตัดระหว่างกัน 2564'!L:L)-SUMIF('ตัดระหว่างกัน 2564'!D:D,'หมายเหตุ (2)'!$B822,'ตัดระหว่างกัน 2564'!K:K)</f>
        <v>0</v>
      </c>
      <c r="E822" s="305"/>
      <c r="F822" s="305"/>
      <c r="G822" s="305"/>
      <c r="H822" s="305"/>
      <c r="I822" s="305"/>
      <c r="U822" s="155" t="str">
        <f t="shared" si="111"/>
        <v xml:space="preserve">  </v>
      </c>
    </row>
    <row r="823" spans="1:21" hidden="1">
      <c r="A823" s="352" t="s">
        <v>277</v>
      </c>
      <c r="B823" s="355" t="s">
        <v>276</v>
      </c>
      <c r="C823" s="212">
        <f>SUMIF('ตัดระหว่างกัน 2565'!D:D,'หมายเหตุ (2)'!$B823,'ตัดระหว่างกัน 2565'!L:L)-SUMIF('ตัดระหว่างกัน 2565'!D:D,$B823,'ตัดระหว่างกัน 2565'!K:K)</f>
        <v>0</v>
      </c>
      <c r="D823" s="213">
        <f>SUMIF('ตัดระหว่างกัน 2564'!D:D,$B823,'ตัดระหว่างกัน 2564'!L:L)-SUMIF('ตัดระหว่างกัน 2564'!D:D,'หมายเหตุ (2)'!$B823,'ตัดระหว่างกัน 2564'!K:K)</f>
        <v>0</v>
      </c>
      <c r="E823" s="305"/>
      <c r="F823" s="305"/>
      <c r="G823" s="305"/>
      <c r="H823" s="305"/>
      <c r="I823" s="305"/>
      <c r="U823" s="155" t="str">
        <f t="shared" si="111"/>
        <v xml:space="preserve">  </v>
      </c>
    </row>
    <row r="824" spans="1:21" hidden="1">
      <c r="A824" s="352" t="s">
        <v>279</v>
      </c>
      <c r="B824" s="355" t="s">
        <v>278</v>
      </c>
      <c r="C824" s="212">
        <f>SUMIF('ตัดระหว่างกัน 2565'!D:D,'หมายเหตุ (2)'!$B824,'ตัดระหว่างกัน 2565'!L:L)-SUMIF('ตัดระหว่างกัน 2565'!D:D,$B824,'ตัดระหว่างกัน 2565'!K:K)</f>
        <v>0</v>
      </c>
      <c r="D824" s="213">
        <f>SUMIF('ตัดระหว่างกัน 2564'!D:D,$B824,'ตัดระหว่างกัน 2564'!L:L)-SUMIF('ตัดระหว่างกัน 2564'!D:D,'หมายเหตุ (2)'!$B824,'ตัดระหว่างกัน 2564'!K:K)</f>
        <v>0</v>
      </c>
      <c r="E824" s="305"/>
      <c r="F824" s="305"/>
      <c r="G824" s="305"/>
      <c r="H824" s="305"/>
      <c r="I824" s="305"/>
      <c r="U824" s="155" t="str">
        <f t="shared" si="111"/>
        <v xml:space="preserve">  </v>
      </c>
    </row>
    <row r="825" spans="1:21" hidden="1">
      <c r="A825" s="352" t="s">
        <v>281</v>
      </c>
      <c r="B825" s="355" t="s">
        <v>280</v>
      </c>
      <c r="C825" s="212">
        <f>SUMIF('ตัดระหว่างกัน 2565'!D:D,'หมายเหตุ (2)'!$B825,'ตัดระหว่างกัน 2565'!L:L)-SUMIF('ตัดระหว่างกัน 2565'!D:D,$B825,'ตัดระหว่างกัน 2565'!K:K)</f>
        <v>0</v>
      </c>
      <c r="D825" s="213">
        <f>SUMIF('ตัดระหว่างกัน 2564'!D:D,$B825,'ตัดระหว่างกัน 2564'!L:L)-SUMIF('ตัดระหว่างกัน 2564'!D:D,'หมายเหตุ (2)'!$B825,'ตัดระหว่างกัน 2564'!K:K)</f>
        <v>0</v>
      </c>
      <c r="E825" s="305"/>
      <c r="F825" s="305"/>
      <c r="G825" s="305"/>
      <c r="H825" s="305"/>
      <c r="I825" s="305"/>
      <c r="U825" s="155" t="str">
        <f t="shared" si="111"/>
        <v xml:space="preserve">  </v>
      </c>
    </row>
    <row r="826" spans="1:21" hidden="1">
      <c r="A826" s="352" t="s">
        <v>283</v>
      </c>
      <c r="B826" s="355" t="s">
        <v>282</v>
      </c>
      <c r="C826" s="212">
        <f>SUMIF('ตัดระหว่างกัน 2565'!D:D,'หมายเหตุ (2)'!$B826,'ตัดระหว่างกัน 2565'!L:L)-SUMIF('ตัดระหว่างกัน 2565'!D:D,$B826,'ตัดระหว่างกัน 2565'!K:K)</f>
        <v>0</v>
      </c>
      <c r="D826" s="213">
        <f>SUMIF('ตัดระหว่างกัน 2564'!D:D,$B826,'ตัดระหว่างกัน 2564'!L:L)-SUMIF('ตัดระหว่างกัน 2564'!D:D,'หมายเหตุ (2)'!$B826,'ตัดระหว่างกัน 2564'!K:K)</f>
        <v>0</v>
      </c>
      <c r="E826" s="305"/>
      <c r="F826" s="305"/>
      <c r="G826" s="305"/>
      <c r="H826" s="305"/>
      <c r="I826" s="305"/>
      <c r="U826" s="155" t="str">
        <f t="shared" si="111"/>
        <v xml:space="preserve">  </v>
      </c>
    </row>
    <row r="827" spans="1:21" hidden="1">
      <c r="A827" s="352" t="s">
        <v>285</v>
      </c>
      <c r="B827" s="355" t="s">
        <v>284</v>
      </c>
      <c r="C827" s="212">
        <f>SUMIF('ตัดระหว่างกัน 2565'!D:D,'หมายเหตุ (2)'!$B827,'ตัดระหว่างกัน 2565'!L:L)-SUMIF('ตัดระหว่างกัน 2565'!D:D,$B827,'ตัดระหว่างกัน 2565'!K:K)</f>
        <v>0</v>
      </c>
      <c r="D827" s="213">
        <f>SUMIF('ตัดระหว่างกัน 2564'!D:D,$B827,'ตัดระหว่างกัน 2564'!L:L)-SUMIF('ตัดระหว่างกัน 2564'!D:D,'หมายเหตุ (2)'!$B827,'ตัดระหว่างกัน 2564'!K:K)</f>
        <v>0</v>
      </c>
      <c r="E827" s="305"/>
      <c r="F827" s="305"/>
      <c r="G827" s="305"/>
      <c r="H827" s="305"/>
      <c r="I827" s="305"/>
      <c r="U827" s="155" t="str">
        <f t="shared" si="111"/>
        <v xml:space="preserve">  </v>
      </c>
    </row>
    <row r="828" spans="1:21" hidden="1">
      <c r="A828" s="352" t="s">
        <v>287</v>
      </c>
      <c r="B828" s="355" t="s">
        <v>286</v>
      </c>
      <c r="C828" s="212">
        <f>SUMIF('ตัดระหว่างกัน 2565'!D:D,'หมายเหตุ (2)'!$B828,'ตัดระหว่างกัน 2565'!L:L)-SUMIF('ตัดระหว่างกัน 2565'!D:D,$B828,'ตัดระหว่างกัน 2565'!K:K)</f>
        <v>0</v>
      </c>
      <c r="D828" s="213">
        <f>SUMIF('ตัดระหว่างกัน 2564'!D:D,$B828,'ตัดระหว่างกัน 2564'!L:L)-SUMIF('ตัดระหว่างกัน 2564'!D:D,'หมายเหตุ (2)'!$B828,'ตัดระหว่างกัน 2564'!K:K)</f>
        <v>0</v>
      </c>
      <c r="E828" s="305"/>
      <c r="F828" s="305"/>
      <c r="G828" s="305"/>
      <c r="H828" s="305"/>
      <c r="I828" s="305"/>
      <c r="U828" s="155" t="str">
        <f t="shared" si="111"/>
        <v xml:space="preserve">  </v>
      </c>
    </row>
    <row r="829" spans="1:21" hidden="1">
      <c r="A829" s="352" t="s">
        <v>289</v>
      </c>
      <c r="B829" s="355" t="s">
        <v>288</v>
      </c>
      <c r="C829" s="212">
        <f>SUMIF('ตัดระหว่างกัน 2565'!D:D,'หมายเหตุ (2)'!$B829,'ตัดระหว่างกัน 2565'!L:L)-SUMIF('ตัดระหว่างกัน 2565'!D:D,$B829,'ตัดระหว่างกัน 2565'!K:K)</f>
        <v>0</v>
      </c>
      <c r="D829" s="213">
        <f>SUMIF('ตัดระหว่างกัน 2564'!D:D,$B829,'ตัดระหว่างกัน 2564'!L:L)-SUMIF('ตัดระหว่างกัน 2564'!D:D,'หมายเหตุ (2)'!$B829,'ตัดระหว่างกัน 2564'!K:K)</f>
        <v>0</v>
      </c>
      <c r="E829" s="305"/>
      <c r="F829" s="305"/>
      <c r="G829" s="305"/>
      <c r="H829" s="305"/>
      <c r="I829" s="305"/>
      <c r="U829" s="155" t="str">
        <f t="shared" si="111"/>
        <v xml:space="preserve">  </v>
      </c>
    </row>
    <row r="830" spans="1:21" hidden="1">
      <c r="A830" s="352" t="s">
        <v>291</v>
      </c>
      <c r="B830" s="355" t="s">
        <v>290</v>
      </c>
      <c r="C830" s="212">
        <f>SUMIF('ตัดระหว่างกัน 2565'!D:D,'หมายเหตุ (2)'!$B830,'ตัดระหว่างกัน 2565'!L:L)-SUMIF('ตัดระหว่างกัน 2565'!D:D,$B830,'ตัดระหว่างกัน 2565'!K:K)</f>
        <v>0</v>
      </c>
      <c r="D830" s="213">
        <f>SUMIF('ตัดระหว่างกัน 2564'!D:D,$B830,'ตัดระหว่างกัน 2564'!L:L)-SUMIF('ตัดระหว่างกัน 2564'!D:D,'หมายเหตุ (2)'!$B830,'ตัดระหว่างกัน 2564'!K:K)</f>
        <v>0</v>
      </c>
      <c r="E830" s="305"/>
      <c r="F830" s="305"/>
      <c r="G830" s="305"/>
      <c r="H830" s="305"/>
      <c r="I830" s="305"/>
      <c r="U830" s="155" t="str">
        <f t="shared" si="111"/>
        <v xml:space="preserve">  </v>
      </c>
    </row>
    <row r="831" spans="1:21" hidden="1">
      <c r="A831" s="352" t="s">
        <v>293</v>
      </c>
      <c r="B831" s="355" t="s">
        <v>292</v>
      </c>
      <c r="C831" s="212">
        <f>SUMIF('ตัดระหว่างกัน 2565'!D:D,'หมายเหตุ (2)'!$B831,'ตัดระหว่างกัน 2565'!L:L)-SUMIF('ตัดระหว่างกัน 2565'!D:D,$B831,'ตัดระหว่างกัน 2565'!K:K)</f>
        <v>0</v>
      </c>
      <c r="D831" s="213">
        <f>SUMIF('ตัดระหว่างกัน 2564'!D:D,$B831,'ตัดระหว่างกัน 2564'!L:L)-SUMIF('ตัดระหว่างกัน 2564'!D:D,'หมายเหตุ (2)'!$B831,'ตัดระหว่างกัน 2564'!K:K)</f>
        <v>0</v>
      </c>
      <c r="E831" s="305"/>
      <c r="F831" s="305"/>
      <c r="G831" s="305"/>
      <c r="H831" s="305"/>
      <c r="I831" s="305"/>
      <c r="U831" s="155" t="str">
        <f t="shared" si="111"/>
        <v xml:space="preserve">  </v>
      </c>
    </row>
    <row r="832" spans="1:21" hidden="1">
      <c r="A832" s="352" t="s">
        <v>295</v>
      </c>
      <c r="B832" s="355" t="s">
        <v>294</v>
      </c>
      <c r="C832" s="212">
        <f>SUMIF('ตัดระหว่างกัน 2565'!D:D,'หมายเหตุ (2)'!$B832,'ตัดระหว่างกัน 2565'!L:L)-SUMIF('ตัดระหว่างกัน 2565'!D:D,$B832,'ตัดระหว่างกัน 2565'!K:K)</f>
        <v>810</v>
      </c>
      <c r="D832" s="213">
        <f>SUMIF('ตัดระหว่างกัน 2564'!D:D,$B832,'ตัดระหว่างกัน 2564'!L:L)-SUMIF('ตัดระหว่างกัน 2564'!D:D,'หมายเหตุ (2)'!$B832,'ตัดระหว่างกัน 2564'!K:K)</f>
        <v>1310</v>
      </c>
      <c r="E832" s="305"/>
      <c r="F832" s="305"/>
      <c r="G832" s="305"/>
      <c r="H832" s="305"/>
      <c r="I832" s="305"/>
      <c r="U832" s="155" t="str">
        <f t="shared" si="111"/>
        <v xml:space="preserve">  </v>
      </c>
    </row>
    <row r="833" spans="1:21" hidden="1">
      <c r="A833" s="352" t="s">
        <v>297</v>
      </c>
      <c r="B833" s="355" t="s">
        <v>296</v>
      </c>
      <c r="C833" s="212">
        <f>SUMIF('ตัดระหว่างกัน 2565'!D:D,'หมายเหตุ (2)'!$B833,'ตัดระหว่างกัน 2565'!L:L)-SUMIF('ตัดระหว่างกัน 2565'!D:D,$B833,'ตัดระหว่างกัน 2565'!K:K)</f>
        <v>0</v>
      </c>
      <c r="D833" s="213">
        <f>SUMIF('ตัดระหว่างกัน 2564'!D:D,$B833,'ตัดระหว่างกัน 2564'!L:L)-SUMIF('ตัดระหว่างกัน 2564'!D:D,'หมายเหตุ (2)'!$B833,'ตัดระหว่างกัน 2564'!K:K)</f>
        <v>0</v>
      </c>
      <c r="E833" s="305"/>
      <c r="F833" s="305"/>
      <c r="G833" s="305"/>
      <c r="H833" s="305"/>
      <c r="I833" s="305"/>
      <c r="U833" s="155" t="str">
        <f t="shared" si="111"/>
        <v xml:space="preserve">  </v>
      </c>
    </row>
    <row r="834" spans="1:21" hidden="1">
      <c r="A834" s="352" t="s">
        <v>299</v>
      </c>
      <c r="B834" s="355" t="s">
        <v>298</v>
      </c>
      <c r="C834" s="212">
        <f>SUMIF('ตัดระหว่างกัน 2565'!D:D,'หมายเหตุ (2)'!$B834,'ตัดระหว่างกัน 2565'!L:L)-SUMIF('ตัดระหว่างกัน 2565'!D:D,$B834,'ตัดระหว่างกัน 2565'!K:K)</f>
        <v>0</v>
      </c>
      <c r="D834" s="213">
        <f>SUMIF('ตัดระหว่างกัน 2564'!D:D,$B834,'ตัดระหว่างกัน 2564'!L:L)-SUMIF('ตัดระหว่างกัน 2564'!D:D,'หมายเหตุ (2)'!$B834,'ตัดระหว่างกัน 2564'!K:K)</f>
        <v>0</v>
      </c>
      <c r="E834" s="305"/>
      <c r="F834" s="305"/>
      <c r="G834" s="305"/>
      <c r="H834" s="305"/>
      <c r="I834" s="305"/>
      <c r="U834" s="155" t="str">
        <f t="shared" si="111"/>
        <v xml:space="preserve">  </v>
      </c>
    </row>
    <row r="835" spans="1:21" hidden="1">
      <c r="A835" s="352" t="s">
        <v>301</v>
      </c>
      <c r="B835" s="355" t="s">
        <v>300</v>
      </c>
      <c r="C835" s="212">
        <f>SUMIF('ตัดระหว่างกัน 2565'!D:D,'หมายเหตุ (2)'!$B835,'ตัดระหว่างกัน 2565'!L:L)-SUMIF('ตัดระหว่างกัน 2565'!D:D,$B835,'ตัดระหว่างกัน 2565'!K:K)</f>
        <v>0</v>
      </c>
      <c r="D835" s="213">
        <f>SUMIF('ตัดระหว่างกัน 2564'!D:D,$B835,'ตัดระหว่างกัน 2564'!L:L)-SUMIF('ตัดระหว่างกัน 2564'!D:D,'หมายเหตุ (2)'!$B835,'ตัดระหว่างกัน 2564'!K:K)</f>
        <v>0</v>
      </c>
      <c r="E835" s="305"/>
      <c r="F835" s="305"/>
      <c r="G835" s="305"/>
      <c r="H835" s="305"/>
      <c r="I835" s="305"/>
      <c r="U835" s="155" t="str">
        <f t="shared" si="111"/>
        <v xml:space="preserve">  </v>
      </c>
    </row>
    <row r="836" spans="1:21" hidden="1">
      <c r="A836" s="352" t="s">
        <v>1113</v>
      </c>
      <c r="B836" s="355" t="s">
        <v>302</v>
      </c>
      <c r="C836" s="212">
        <f>SUMIF('ตัดระหว่างกัน 2565'!D:D,'หมายเหตุ (2)'!$B836,'ตัดระหว่างกัน 2565'!L:L)-SUMIF('ตัดระหว่างกัน 2565'!D:D,$B836,'ตัดระหว่างกัน 2565'!K:K)</f>
        <v>0</v>
      </c>
      <c r="D836" s="213">
        <f>SUMIF('ตัดระหว่างกัน 2564'!D:D,$B836,'ตัดระหว่างกัน 2564'!L:L)-SUMIF('ตัดระหว่างกัน 2564'!D:D,'หมายเหตุ (2)'!$B836,'ตัดระหว่างกัน 2564'!K:K)</f>
        <v>0</v>
      </c>
      <c r="E836" s="305"/>
      <c r="F836" s="305"/>
      <c r="G836" s="305"/>
      <c r="H836" s="305"/>
      <c r="I836" s="305"/>
      <c r="U836" s="155" t="str">
        <f t="shared" si="111"/>
        <v xml:space="preserve">  </v>
      </c>
    </row>
    <row r="837" spans="1:21" hidden="1">
      <c r="A837" s="352" t="s">
        <v>304</v>
      </c>
      <c r="B837" s="355" t="s">
        <v>303</v>
      </c>
      <c r="C837" s="212">
        <f>SUMIF('ตัดระหว่างกัน 2565'!D:D,'หมายเหตุ (2)'!$B837,'ตัดระหว่างกัน 2565'!L:L)-SUMIF('ตัดระหว่างกัน 2565'!D:D,$B837,'ตัดระหว่างกัน 2565'!K:K)</f>
        <v>0</v>
      </c>
      <c r="D837" s="213">
        <f>SUMIF('ตัดระหว่างกัน 2564'!D:D,$B837,'ตัดระหว่างกัน 2564'!L:L)-SUMIF('ตัดระหว่างกัน 2564'!D:D,'หมายเหตุ (2)'!$B837,'ตัดระหว่างกัน 2564'!K:K)</f>
        <v>0</v>
      </c>
      <c r="E837" s="305"/>
      <c r="F837" s="305"/>
      <c r="G837" s="305"/>
      <c r="H837" s="305"/>
      <c r="I837" s="305"/>
      <c r="U837" s="155" t="str">
        <f t="shared" si="111"/>
        <v xml:space="preserve">  </v>
      </c>
    </row>
    <row r="838" spans="1:21" hidden="1">
      <c r="A838" s="352" t="s">
        <v>306</v>
      </c>
      <c r="B838" s="355" t="s">
        <v>305</v>
      </c>
      <c r="C838" s="212">
        <f>SUMIF('ตัดระหว่างกัน 2565'!D:D,'หมายเหตุ (2)'!$B838,'ตัดระหว่างกัน 2565'!L:L)-SUMIF('ตัดระหว่างกัน 2565'!D:D,$B838,'ตัดระหว่างกัน 2565'!K:K)</f>
        <v>0</v>
      </c>
      <c r="D838" s="213">
        <f>SUMIF('ตัดระหว่างกัน 2564'!D:D,$B838,'ตัดระหว่างกัน 2564'!L:L)-SUMIF('ตัดระหว่างกัน 2564'!D:D,'หมายเหตุ (2)'!$B838,'ตัดระหว่างกัน 2564'!K:K)</f>
        <v>0</v>
      </c>
      <c r="E838" s="305"/>
      <c r="F838" s="305"/>
      <c r="G838" s="305"/>
      <c r="H838" s="305"/>
      <c r="I838" s="305"/>
      <c r="U838" s="155" t="str">
        <f t="shared" si="111"/>
        <v xml:space="preserve">  </v>
      </c>
    </row>
    <row r="839" spans="1:21" hidden="1">
      <c r="A839" s="352" t="s">
        <v>308</v>
      </c>
      <c r="B839" s="355" t="s">
        <v>307</v>
      </c>
      <c r="C839" s="212">
        <f>SUMIF('ตัดระหว่างกัน 2565'!D:D,'หมายเหตุ (2)'!$B839,'ตัดระหว่างกัน 2565'!L:L)-SUMIF('ตัดระหว่างกัน 2565'!D:D,$B839,'ตัดระหว่างกัน 2565'!K:K)</f>
        <v>0</v>
      </c>
      <c r="D839" s="213">
        <f>SUMIF('ตัดระหว่างกัน 2564'!D:D,$B839,'ตัดระหว่างกัน 2564'!L:L)-SUMIF('ตัดระหว่างกัน 2564'!D:D,'หมายเหตุ (2)'!$B839,'ตัดระหว่างกัน 2564'!K:K)</f>
        <v>0</v>
      </c>
      <c r="E839" s="305"/>
      <c r="F839" s="305"/>
      <c r="G839" s="305"/>
      <c r="H839" s="305"/>
      <c r="I839" s="305"/>
      <c r="U839" s="155" t="str">
        <f t="shared" si="111"/>
        <v xml:space="preserve">  </v>
      </c>
    </row>
    <row r="840" spans="1:21" hidden="1">
      <c r="A840" s="352" t="s">
        <v>310</v>
      </c>
      <c r="B840" s="355" t="s">
        <v>309</v>
      </c>
      <c r="C840" s="212">
        <f>SUMIF('ตัดระหว่างกัน 2565'!D:D,'หมายเหตุ (2)'!$B840,'ตัดระหว่างกัน 2565'!L:L)-SUMIF('ตัดระหว่างกัน 2565'!D:D,$B840,'ตัดระหว่างกัน 2565'!K:K)</f>
        <v>0</v>
      </c>
      <c r="D840" s="213">
        <f>SUMIF('ตัดระหว่างกัน 2564'!D:D,$B840,'ตัดระหว่างกัน 2564'!L:L)-SUMIF('ตัดระหว่างกัน 2564'!D:D,'หมายเหตุ (2)'!$B840,'ตัดระหว่างกัน 2564'!K:K)</f>
        <v>0</v>
      </c>
      <c r="E840" s="305"/>
      <c r="F840" s="305"/>
      <c r="G840" s="305"/>
      <c r="H840" s="305"/>
      <c r="I840" s="305"/>
      <c r="U840" s="155" t="str">
        <f t="shared" si="111"/>
        <v xml:space="preserve">  </v>
      </c>
    </row>
    <row r="841" spans="1:21" hidden="1">
      <c r="A841" s="352" t="s">
        <v>312</v>
      </c>
      <c r="B841" s="355" t="s">
        <v>311</v>
      </c>
      <c r="C841" s="212">
        <f>SUMIF('ตัดระหว่างกัน 2565'!D:D,'หมายเหตุ (2)'!$B841,'ตัดระหว่างกัน 2565'!L:L)-SUMIF('ตัดระหว่างกัน 2565'!D:D,$B841,'ตัดระหว่างกัน 2565'!K:K)</f>
        <v>19000</v>
      </c>
      <c r="D841" s="213">
        <f>SUMIF('ตัดระหว่างกัน 2564'!D:D,$B841,'ตัดระหว่างกัน 2564'!L:L)-SUMIF('ตัดระหว่างกัน 2564'!D:D,'หมายเหตุ (2)'!$B841,'ตัดระหว่างกัน 2564'!K:K)</f>
        <v>0</v>
      </c>
      <c r="E841" s="305"/>
      <c r="F841" s="305"/>
      <c r="G841" s="305"/>
      <c r="H841" s="305"/>
      <c r="I841" s="305"/>
      <c r="U841" s="155" t="str">
        <f t="shared" si="111"/>
        <v xml:space="preserve">  </v>
      </c>
    </row>
    <row r="842" spans="1:21" hidden="1">
      <c r="A842" s="352" t="s">
        <v>314</v>
      </c>
      <c r="B842" s="355" t="s">
        <v>313</v>
      </c>
      <c r="C842" s="212">
        <f>SUMIF('ตัดระหว่างกัน 2565'!D:D,'หมายเหตุ (2)'!$B842,'ตัดระหว่างกัน 2565'!L:L)-SUMIF('ตัดระหว่างกัน 2565'!D:D,$B842,'ตัดระหว่างกัน 2565'!K:K)</f>
        <v>0</v>
      </c>
      <c r="D842" s="213">
        <f>SUMIF('ตัดระหว่างกัน 2564'!D:D,$B842,'ตัดระหว่างกัน 2564'!L:L)-SUMIF('ตัดระหว่างกัน 2564'!D:D,'หมายเหตุ (2)'!$B842,'ตัดระหว่างกัน 2564'!K:K)</f>
        <v>300</v>
      </c>
      <c r="E842" s="305"/>
      <c r="F842" s="305"/>
      <c r="G842" s="305"/>
      <c r="H842" s="305"/>
      <c r="I842" s="305"/>
      <c r="U842" s="155" t="str">
        <f t="shared" si="111"/>
        <v xml:space="preserve">  </v>
      </c>
    </row>
    <row r="843" spans="1:21">
      <c r="A843" s="352" t="s">
        <v>317</v>
      </c>
      <c r="B843" s="355" t="s">
        <v>316</v>
      </c>
      <c r="C843" s="212">
        <f>SUMIF('ตัดระหว่างกัน 2565'!D:D,'หมายเหตุ (2)'!$B843,'ตัดระหว่างกัน 2565'!L:L)-SUMIF('ตัดระหว่างกัน 2565'!D:D,$B843,'ตัดระหว่างกัน 2565'!K:K)</f>
        <v>0</v>
      </c>
      <c r="D843" s="213">
        <f>SUMIF('ตัดระหว่างกัน 2564'!D:D,$B843,'ตัดระหว่างกัน 2564'!L:L)-SUMIF('ตัดระหว่างกัน 2564'!D:D,'หมายเหตุ (2)'!$B843,'ตัดระหว่างกัน 2564'!K:K)</f>
        <v>0</v>
      </c>
      <c r="E843" s="305" t="s">
        <v>315</v>
      </c>
      <c r="F843" s="351">
        <f>SUM(C843:C855)</f>
        <v>3672</v>
      </c>
      <c r="G843" s="351"/>
      <c r="H843" s="351">
        <f>SUM(D843:D855)</f>
        <v>610830</v>
      </c>
      <c r="I843" s="305"/>
      <c r="U843" s="155" t="str">
        <f t="shared" si="111"/>
        <v>แสดง</v>
      </c>
    </row>
    <row r="844" spans="1:21" hidden="1">
      <c r="A844" s="352" t="s">
        <v>319</v>
      </c>
      <c r="B844" s="355" t="s">
        <v>318</v>
      </c>
      <c r="C844" s="212">
        <f>SUMIF('ตัดระหว่างกัน 2565'!D:D,'หมายเหตุ (2)'!$B844,'ตัดระหว่างกัน 2565'!L:L)-SUMIF('ตัดระหว่างกัน 2565'!D:D,$B844,'ตัดระหว่างกัน 2565'!K:K)</f>
        <v>0</v>
      </c>
      <c r="D844" s="213">
        <f>SUMIF('ตัดระหว่างกัน 2564'!D:D,$B844,'ตัดระหว่างกัน 2564'!L:L)-SUMIF('ตัดระหว่างกัน 2564'!D:D,'หมายเหตุ (2)'!$B844,'ตัดระหว่างกัน 2564'!K:K)</f>
        <v>0</v>
      </c>
      <c r="E844" s="305"/>
      <c r="F844" s="305"/>
      <c r="G844" s="305"/>
      <c r="H844" s="305"/>
      <c r="I844" s="305"/>
      <c r="U844" s="155" t="str">
        <f t="shared" si="111"/>
        <v xml:space="preserve">  </v>
      </c>
    </row>
    <row r="845" spans="1:21" hidden="1">
      <c r="A845" s="352" t="s">
        <v>321</v>
      </c>
      <c r="B845" s="356" t="s">
        <v>320</v>
      </c>
      <c r="C845" s="212">
        <f>SUMIF('ตัดระหว่างกัน 2565'!D:D,'หมายเหตุ (2)'!$B845,'ตัดระหว่างกัน 2565'!L:L)-SUMIF('ตัดระหว่างกัน 2565'!D:D,$B845,'ตัดระหว่างกัน 2565'!K:K)</f>
        <v>0</v>
      </c>
      <c r="D845" s="213">
        <f>SUMIF('ตัดระหว่างกัน 2564'!D:D,$B845,'ตัดระหว่างกัน 2564'!L:L)-SUMIF('ตัดระหว่างกัน 2564'!D:D,'หมายเหตุ (2)'!$B845,'ตัดระหว่างกัน 2564'!K:K)</f>
        <v>0</v>
      </c>
      <c r="E845" s="305"/>
      <c r="F845" s="305"/>
      <c r="G845" s="305"/>
      <c r="H845" s="305"/>
      <c r="I845" s="305"/>
      <c r="U845" s="155" t="str">
        <f t="shared" si="111"/>
        <v xml:space="preserve">  </v>
      </c>
    </row>
    <row r="846" spans="1:21" hidden="1">
      <c r="A846" s="352" t="s">
        <v>323</v>
      </c>
      <c r="B846" s="356" t="s">
        <v>322</v>
      </c>
      <c r="C846" s="212">
        <f>SUMIF('ตัดระหว่างกัน 2565'!D:D,'หมายเหตุ (2)'!$B846,'ตัดระหว่างกัน 2565'!L:L)-SUMIF('ตัดระหว่างกัน 2565'!D:D,$B846,'ตัดระหว่างกัน 2565'!K:K)</f>
        <v>0</v>
      </c>
      <c r="D846" s="213">
        <f>SUMIF('ตัดระหว่างกัน 2564'!D:D,$B846,'ตัดระหว่างกัน 2564'!L:L)-SUMIF('ตัดระหว่างกัน 2564'!D:D,'หมายเหตุ (2)'!$B846,'ตัดระหว่างกัน 2564'!K:K)</f>
        <v>0</v>
      </c>
      <c r="E846" s="305"/>
      <c r="F846" s="305"/>
      <c r="G846" s="305"/>
      <c r="H846" s="305"/>
      <c r="I846" s="305"/>
      <c r="U846" s="155" t="str">
        <f t="shared" si="111"/>
        <v xml:space="preserve">  </v>
      </c>
    </row>
    <row r="847" spans="1:21" hidden="1">
      <c r="A847" s="352" t="s">
        <v>325</v>
      </c>
      <c r="B847" s="356" t="s">
        <v>324</v>
      </c>
      <c r="C847" s="212">
        <f>SUMIF('ตัดระหว่างกัน 2565'!D:D,'หมายเหตุ (2)'!$B847,'ตัดระหว่างกัน 2565'!L:L)-SUMIF('ตัดระหว่างกัน 2565'!D:D,$B847,'ตัดระหว่างกัน 2565'!K:K)</f>
        <v>0</v>
      </c>
      <c r="D847" s="213">
        <f>SUMIF('ตัดระหว่างกัน 2564'!D:D,$B847,'ตัดระหว่างกัน 2564'!L:L)-SUMIF('ตัดระหว่างกัน 2564'!D:D,'หมายเหตุ (2)'!$B847,'ตัดระหว่างกัน 2564'!K:K)</f>
        <v>0</v>
      </c>
      <c r="E847" s="305"/>
      <c r="F847" s="305"/>
      <c r="G847" s="305"/>
      <c r="H847" s="305"/>
      <c r="I847" s="305"/>
      <c r="U847" s="155" t="str">
        <f t="shared" si="111"/>
        <v xml:space="preserve">  </v>
      </c>
    </row>
    <row r="848" spans="1:21" hidden="1">
      <c r="A848" s="352" t="s">
        <v>327</v>
      </c>
      <c r="B848" s="356" t="s">
        <v>326</v>
      </c>
      <c r="C848" s="212">
        <f>SUMIF('ตัดระหว่างกัน 2565'!D:D,'หมายเหตุ (2)'!$B848,'ตัดระหว่างกัน 2565'!L:L)-SUMIF('ตัดระหว่างกัน 2565'!D:D,$B848,'ตัดระหว่างกัน 2565'!K:K)</f>
        <v>0</v>
      </c>
      <c r="D848" s="213">
        <f>SUMIF('ตัดระหว่างกัน 2564'!D:D,$B848,'ตัดระหว่างกัน 2564'!L:L)-SUMIF('ตัดระหว่างกัน 2564'!D:D,'หมายเหตุ (2)'!$B848,'ตัดระหว่างกัน 2564'!K:K)</f>
        <v>0</v>
      </c>
      <c r="E848" s="305"/>
      <c r="F848" s="305"/>
      <c r="G848" s="305"/>
      <c r="H848" s="305"/>
      <c r="I848" s="305"/>
      <c r="U848" s="155" t="str">
        <f t="shared" si="111"/>
        <v xml:space="preserve">  </v>
      </c>
    </row>
    <row r="849" spans="1:21" hidden="1">
      <c r="A849" s="352" t="s">
        <v>329</v>
      </c>
      <c r="B849" s="356" t="s">
        <v>328</v>
      </c>
      <c r="C849" s="212">
        <f>SUMIF('ตัดระหว่างกัน 2565'!D:D,'หมายเหตุ (2)'!$B849,'ตัดระหว่างกัน 2565'!L:L)-SUMIF('ตัดระหว่างกัน 2565'!D:D,$B849,'ตัดระหว่างกัน 2565'!K:K)</f>
        <v>0</v>
      </c>
      <c r="D849" s="213">
        <f>SUMIF('ตัดระหว่างกัน 2564'!D:D,$B849,'ตัดระหว่างกัน 2564'!L:L)-SUMIF('ตัดระหว่างกัน 2564'!D:D,'หมายเหตุ (2)'!$B849,'ตัดระหว่างกัน 2564'!K:K)</f>
        <v>0</v>
      </c>
      <c r="E849" s="305"/>
      <c r="F849" s="305"/>
      <c r="G849" s="305"/>
      <c r="H849" s="305"/>
      <c r="I849" s="305"/>
      <c r="U849" s="155" t="str">
        <f t="shared" si="111"/>
        <v xml:space="preserve">  </v>
      </c>
    </row>
    <row r="850" spans="1:21" hidden="1">
      <c r="A850" s="352" t="s">
        <v>331</v>
      </c>
      <c r="B850" s="356" t="s">
        <v>330</v>
      </c>
      <c r="C850" s="212">
        <f>SUMIF('ตัดระหว่างกัน 2565'!D:D,'หมายเหตุ (2)'!$B850,'ตัดระหว่างกัน 2565'!L:L)-SUMIF('ตัดระหว่างกัน 2565'!D:D,$B850,'ตัดระหว่างกัน 2565'!K:K)</f>
        <v>0</v>
      </c>
      <c r="D850" s="213">
        <f>SUMIF('ตัดระหว่างกัน 2564'!D:D,$B850,'ตัดระหว่างกัน 2564'!L:L)-SUMIF('ตัดระหว่างกัน 2564'!D:D,'หมายเหตุ (2)'!$B850,'ตัดระหว่างกัน 2564'!K:K)</f>
        <v>0</v>
      </c>
      <c r="E850" s="305"/>
      <c r="F850" s="305"/>
      <c r="G850" s="305"/>
      <c r="H850" s="305"/>
      <c r="I850" s="305"/>
      <c r="U850" s="155" t="str">
        <f t="shared" si="111"/>
        <v xml:space="preserve">  </v>
      </c>
    </row>
    <row r="851" spans="1:21" hidden="1">
      <c r="A851" s="352" t="s">
        <v>333</v>
      </c>
      <c r="B851" s="356" t="s">
        <v>332</v>
      </c>
      <c r="C851" s="212">
        <f>SUMIF('ตัดระหว่างกัน 2565'!D:D,'หมายเหตุ (2)'!$B851,'ตัดระหว่างกัน 2565'!L:L)-SUMIF('ตัดระหว่างกัน 2565'!D:D,$B851,'ตัดระหว่างกัน 2565'!K:K)</f>
        <v>0</v>
      </c>
      <c r="D851" s="213">
        <f>SUMIF('ตัดระหว่างกัน 2564'!D:D,$B851,'ตัดระหว่างกัน 2564'!L:L)-SUMIF('ตัดระหว่างกัน 2564'!D:D,'หมายเหตุ (2)'!$B851,'ตัดระหว่างกัน 2564'!K:K)</f>
        <v>0</v>
      </c>
      <c r="E851" s="305"/>
      <c r="F851" s="305"/>
      <c r="G851" s="305"/>
      <c r="H851" s="305"/>
      <c r="I851" s="305"/>
      <c r="U851" s="155" t="str">
        <f t="shared" si="111"/>
        <v xml:space="preserve">  </v>
      </c>
    </row>
    <row r="852" spans="1:21" hidden="1">
      <c r="A852" s="352" t="s">
        <v>335</v>
      </c>
      <c r="B852" s="356" t="s">
        <v>334</v>
      </c>
      <c r="C852" s="212">
        <f>SUMIF('ตัดระหว่างกัน 2565'!D:D,'หมายเหตุ (2)'!$B852,'ตัดระหว่างกัน 2565'!L:L)-SUMIF('ตัดระหว่างกัน 2565'!D:D,$B852,'ตัดระหว่างกัน 2565'!K:K)</f>
        <v>3672</v>
      </c>
      <c r="D852" s="213">
        <f>SUMIF('ตัดระหว่างกัน 2564'!D:D,$B852,'ตัดระหว่างกัน 2564'!L:L)-SUMIF('ตัดระหว่างกัน 2564'!D:D,'หมายเหตุ (2)'!$B852,'ตัดระหว่างกัน 2564'!K:K)</f>
        <v>610830</v>
      </c>
      <c r="E852" s="305"/>
      <c r="F852" s="305"/>
      <c r="G852" s="305"/>
      <c r="H852" s="305"/>
      <c r="I852" s="305"/>
      <c r="U852" s="155" t="str">
        <f t="shared" si="111"/>
        <v xml:space="preserve">  </v>
      </c>
    </row>
    <row r="853" spans="1:21" hidden="1">
      <c r="A853" s="352" t="s">
        <v>337</v>
      </c>
      <c r="B853" s="356" t="s">
        <v>336</v>
      </c>
      <c r="C853" s="212">
        <f>SUMIF('ตัดระหว่างกัน 2565'!D:D,'หมายเหตุ (2)'!$B853,'ตัดระหว่างกัน 2565'!L:L)-SUMIF('ตัดระหว่างกัน 2565'!D:D,$B853,'ตัดระหว่างกัน 2565'!K:K)</f>
        <v>0</v>
      </c>
      <c r="D853" s="213">
        <f>SUMIF('ตัดระหว่างกัน 2564'!D:D,$B853,'ตัดระหว่างกัน 2564'!L:L)-SUMIF('ตัดระหว่างกัน 2564'!D:D,'หมายเหตุ (2)'!$B853,'ตัดระหว่างกัน 2564'!K:K)</f>
        <v>0</v>
      </c>
      <c r="E853" s="305"/>
      <c r="F853" s="305"/>
      <c r="G853" s="305"/>
      <c r="H853" s="305"/>
      <c r="I853" s="305"/>
      <c r="U853" s="155" t="str">
        <f t="shared" si="111"/>
        <v xml:space="preserve">  </v>
      </c>
    </row>
    <row r="854" spans="1:21" hidden="1">
      <c r="A854" s="352" t="s">
        <v>339</v>
      </c>
      <c r="B854" s="356" t="s">
        <v>338</v>
      </c>
      <c r="C854" s="212">
        <f>SUMIF('ตัดระหว่างกัน 2565'!D:D,'หมายเหตุ (2)'!$B854,'ตัดระหว่างกัน 2565'!L:L)-SUMIF('ตัดระหว่างกัน 2565'!D:D,$B854,'ตัดระหว่างกัน 2565'!K:K)</f>
        <v>0</v>
      </c>
      <c r="D854" s="213">
        <f>SUMIF('ตัดระหว่างกัน 2564'!D:D,$B854,'ตัดระหว่างกัน 2564'!L:L)-SUMIF('ตัดระหว่างกัน 2564'!D:D,'หมายเหตุ (2)'!$B854,'ตัดระหว่างกัน 2564'!K:K)</f>
        <v>0</v>
      </c>
      <c r="E854" s="305"/>
      <c r="F854" s="305"/>
      <c r="G854" s="305"/>
      <c r="H854" s="305"/>
      <c r="I854" s="305"/>
      <c r="U854" s="155" t="str">
        <f t="shared" si="111"/>
        <v xml:space="preserve">  </v>
      </c>
    </row>
    <row r="855" spans="1:21" hidden="1">
      <c r="A855" s="352" t="s">
        <v>341</v>
      </c>
      <c r="B855" s="356" t="s">
        <v>340</v>
      </c>
      <c r="C855" s="212">
        <f>SUMIF('ตัดระหว่างกัน 2565'!D:D,'หมายเหตุ (2)'!$B855,'ตัดระหว่างกัน 2565'!L:L)-SUMIF('ตัดระหว่างกัน 2565'!D:D,$B855,'ตัดระหว่างกัน 2565'!K:K)</f>
        <v>0</v>
      </c>
      <c r="D855" s="213">
        <f>SUMIF('ตัดระหว่างกัน 2564'!D:D,$B855,'ตัดระหว่างกัน 2564'!L:L)-SUMIF('ตัดระหว่างกัน 2564'!D:D,'หมายเหตุ (2)'!$B855,'ตัดระหว่างกัน 2564'!K:K)</f>
        <v>0</v>
      </c>
      <c r="E855" s="305"/>
      <c r="F855" s="305"/>
      <c r="G855" s="305"/>
      <c r="H855" s="305"/>
      <c r="I855" s="305"/>
      <c r="U855" s="155" t="str">
        <f t="shared" si="111"/>
        <v xml:space="preserve">  </v>
      </c>
    </row>
    <row r="856" spans="1:21">
      <c r="A856" s="352" t="s">
        <v>344</v>
      </c>
      <c r="B856" s="348" t="s">
        <v>343</v>
      </c>
      <c r="C856" s="212">
        <f>SUMIF('ตัดระหว่างกัน 2565'!D:D,'หมายเหตุ (2)'!$B856,'ตัดระหว่างกัน 2565'!L:L)-SUMIF('ตัดระหว่างกัน 2565'!D:D,$B856,'ตัดระหว่างกัน 2565'!K:K)</f>
        <v>0</v>
      </c>
      <c r="D856" s="213">
        <f>SUMIF('ตัดระหว่างกัน 2564'!D:D,$B856,'ตัดระหว่างกัน 2564'!L:L)-SUMIF('ตัดระหว่างกัน 2564'!D:D,'หมายเหตุ (2)'!$B856,'ตัดระหว่างกัน 2564'!K:K)</f>
        <v>0</v>
      </c>
      <c r="E856" s="305" t="s">
        <v>342</v>
      </c>
      <c r="F856" s="351">
        <f>SUM(C856:C865)</f>
        <v>580</v>
      </c>
      <c r="G856" s="351"/>
      <c r="H856" s="351">
        <f>SUM(D856:D865)</f>
        <v>625</v>
      </c>
      <c r="I856" s="305"/>
      <c r="U856" s="155" t="str">
        <f t="shared" si="111"/>
        <v>แสดง</v>
      </c>
    </row>
    <row r="857" spans="1:21" hidden="1">
      <c r="A857" s="352" t="s">
        <v>346</v>
      </c>
      <c r="B857" s="309" t="s">
        <v>345</v>
      </c>
      <c r="C857" s="212">
        <f>SUMIF('ตัดระหว่างกัน 2565'!D:D,'หมายเหตุ (2)'!$B857,'ตัดระหว่างกัน 2565'!L:L)-SUMIF('ตัดระหว่างกัน 2565'!D:D,$B857,'ตัดระหว่างกัน 2565'!K:K)</f>
        <v>0</v>
      </c>
      <c r="D857" s="213">
        <f>SUMIF('ตัดระหว่างกัน 2564'!D:D,$B857,'ตัดระหว่างกัน 2564'!L:L)-SUMIF('ตัดระหว่างกัน 2564'!D:D,'หมายเหตุ (2)'!$B857,'ตัดระหว่างกัน 2564'!K:K)</f>
        <v>0</v>
      </c>
      <c r="E857" s="305"/>
      <c r="F857" s="305"/>
      <c r="G857" s="305"/>
      <c r="H857" s="305"/>
      <c r="I857" s="305"/>
      <c r="U857" s="155" t="str">
        <f t="shared" si="111"/>
        <v xml:space="preserve">  </v>
      </c>
    </row>
    <row r="858" spans="1:21" hidden="1">
      <c r="A858" s="352" t="s">
        <v>348</v>
      </c>
      <c r="B858" s="309" t="s">
        <v>347</v>
      </c>
      <c r="C858" s="212">
        <f>SUMIF('ตัดระหว่างกัน 2565'!D:D,'หมายเหตุ (2)'!$B858,'ตัดระหว่างกัน 2565'!L:L)-SUMIF('ตัดระหว่างกัน 2565'!D:D,$B858,'ตัดระหว่างกัน 2565'!K:K)</f>
        <v>0</v>
      </c>
      <c r="D858" s="213">
        <f>SUMIF('ตัดระหว่างกัน 2564'!D:D,$B858,'ตัดระหว่างกัน 2564'!L:L)-SUMIF('ตัดระหว่างกัน 2564'!D:D,'หมายเหตุ (2)'!$B858,'ตัดระหว่างกัน 2564'!K:K)</f>
        <v>300</v>
      </c>
      <c r="E858" s="305"/>
      <c r="F858" s="305"/>
      <c r="G858" s="305"/>
      <c r="H858" s="305"/>
      <c r="I858" s="305"/>
      <c r="U858" s="155" t="str">
        <f t="shared" si="111"/>
        <v xml:space="preserve">  </v>
      </c>
    </row>
    <row r="859" spans="1:21" hidden="1">
      <c r="A859" s="352" t="s">
        <v>350</v>
      </c>
      <c r="B859" s="309" t="s">
        <v>349</v>
      </c>
      <c r="C859" s="212">
        <f>SUMIF('ตัดระหว่างกัน 2565'!D:D,'หมายเหตุ (2)'!$B859,'ตัดระหว่างกัน 2565'!L:L)-SUMIF('ตัดระหว่างกัน 2565'!D:D,$B859,'ตัดระหว่างกัน 2565'!K:K)</f>
        <v>0</v>
      </c>
      <c r="D859" s="213">
        <f>SUMIF('ตัดระหว่างกัน 2564'!D:D,$B859,'ตัดระหว่างกัน 2564'!L:L)-SUMIF('ตัดระหว่างกัน 2564'!D:D,'หมายเหตุ (2)'!$B859,'ตัดระหว่างกัน 2564'!K:K)</f>
        <v>0</v>
      </c>
      <c r="E859" s="305"/>
      <c r="F859" s="305"/>
      <c r="G859" s="305"/>
      <c r="H859" s="305"/>
      <c r="I859" s="305"/>
      <c r="U859" s="155" t="str">
        <f t="shared" si="111"/>
        <v xml:space="preserve">  </v>
      </c>
    </row>
    <row r="860" spans="1:21" hidden="1">
      <c r="A860" s="352" t="s">
        <v>352</v>
      </c>
      <c r="B860" s="309" t="s">
        <v>351</v>
      </c>
      <c r="C860" s="212">
        <f>SUMIF('ตัดระหว่างกัน 2565'!D:D,'หมายเหตุ (2)'!$B860,'ตัดระหว่างกัน 2565'!L:L)-SUMIF('ตัดระหว่างกัน 2565'!D:D,$B860,'ตัดระหว่างกัน 2565'!K:K)</f>
        <v>0</v>
      </c>
      <c r="D860" s="213">
        <f>SUMIF('ตัดระหว่างกัน 2564'!D:D,$B860,'ตัดระหว่างกัน 2564'!L:L)-SUMIF('ตัดระหว่างกัน 2564'!D:D,'หมายเหตุ (2)'!$B860,'ตัดระหว่างกัน 2564'!K:K)</f>
        <v>0</v>
      </c>
      <c r="E860" s="305"/>
      <c r="F860" s="305"/>
      <c r="G860" s="305"/>
      <c r="H860" s="305"/>
      <c r="I860" s="305"/>
      <c r="U860" s="155" t="str">
        <f t="shared" si="111"/>
        <v xml:space="preserve">  </v>
      </c>
    </row>
    <row r="861" spans="1:21" hidden="1">
      <c r="A861" s="352" t="s">
        <v>354</v>
      </c>
      <c r="B861" s="309" t="s">
        <v>353</v>
      </c>
      <c r="C861" s="212">
        <f>SUMIF('ตัดระหว่างกัน 2565'!D:D,'หมายเหตุ (2)'!$B861,'ตัดระหว่างกัน 2565'!L:L)-SUMIF('ตัดระหว่างกัน 2565'!D:D,$B861,'ตัดระหว่างกัน 2565'!K:K)</f>
        <v>0</v>
      </c>
      <c r="D861" s="213">
        <f>SUMIF('ตัดระหว่างกัน 2564'!D:D,$B861,'ตัดระหว่างกัน 2564'!L:L)-SUMIF('ตัดระหว่างกัน 2564'!D:D,'หมายเหตุ (2)'!$B861,'ตัดระหว่างกัน 2564'!K:K)</f>
        <v>0</v>
      </c>
      <c r="E861" s="305"/>
      <c r="F861" s="305"/>
      <c r="G861" s="305"/>
      <c r="H861" s="305"/>
      <c r="I861" s="305"/>
      <c r="U861" s="155" t="str">
        <f t="shared" si="111"/>
        <v xml:space="preserve">  </v>
      </c>
    </row>
    <row r="862" spans="1:21" hidden="1">
      <c r="A862" s="352" t="s">
        <v>356</v>
      </c>
      <c r="B862" s="309" t="s">
        <v>355</v>
      </c>
      <c r="C862" s="212">
        <f>SUMIF('ตัดระหว่างกัน 2565'!D:D,'หมายเหตุ (2)'!$B862,'ตัดระหว่างกัน 2565'!L:L)-SUMIF('ตัดระหว่างกัน 2565'!D:D,$B862,'ตัดระหว่างกัน 2565'!K:K)</f>
        <v>580</v>
      </c>
      <c r="D862" s="213">
        <f>SUMIF('ตัดระหว่างกัน 2564'!D:D,$B862,'ตัดระหว่างกัน 2564'!L:L)-SUMIF('ตัดระหว่างกัน 2564'!D:D,'หมายเหตุ (2)'!$B862,'ตัดระหว่างกัน 2564'!K:K)</f>
        <v>325</v>
      </c>
      <c r="E862" s="305"/>
      <c r="F862" s="305"/>
      <c r="G862" s="305"/>
      <c r="H862" s="305"/>
      <c r="I862" s="305"/>
      <c r="U862" s="155" t="str">
        <f t="shared" si="111"/>
        <v xml:space="preserve">  </v>
      </c>
    </row>
    <row r="863" spans="1:21" hidden="1">
      <c r="A863" s="352" t="s">
        <v>358</v>
      </c>
      <c r="B863" s="309" t="s">
        <v>357</v>
      </c>
      <c r="C863" s="212">
        <f>SUMIF('ตัดระหว่างกัน 2565'!D:D,'หมายเหตุ (2)'!$B863,'ตัดระหว่างกัน 2565'!L:L)-SUMIF('ตัดระหว่างกัน 2565'!D:D,$B863,'ตัดระหว่างกัน 2565'!K:K)</f>
        <v>0</v>
      </c>
      <c r="D863" s="213">
        <f>SUMIF('ตัดระหว่างกัน 2564'!D:D,$B863,'ตัดระหว่างกัน 2564'!L:L)-SUMIF('ตัดระหว่างกัน 2564'!D:D,'หมายเหตุ (2)'!$B863,'ตัดระหว่างกัน 2564'!K:K)</f>
        <v>0</v>
      </c>
      <c r="E863" s="305"/>
      <c r="F863" s="305"/>
      <c r="G863" s="305"/>
      <c r="H863" s="305"/>
      <c r="I863" s="305"/>
      <c r="U863" s="155" t="str">
        <f t="shared" si="111"/>
        <v xml:space="preserve">  </v>
      </c>
    </row>
    <row r="864" spans="1:21" hidden="1">
      <c r="A864" s="352" t="s">
        <v>360</v>
      </c>
      <c r="B864" s="309" t="s">
        <v>359</v>
      </c>
      <c r="C864" s="212">
        <f>SUMIF('ตัดระหว่างกัน 2565'!D:D,'หมายเหตุ (2)'!$B864,'ตัดระหว่างกัน 2565'!L:L)-SUMIF('ตัดระหว่างกัน 2565'!D:D,$B864,'ตัดระหว่างกัน 2565'!K:K)</f>
        <v>0</v>
      </c>
      <c r="D864" s="213">
        <f>SUMIF('ตัดระหว่างกัน 2564'!D:D,$B864,'ตัดระหว่างกัน 2564'!L:L)-SUMIF('ตัดระหว่างกัน 2564'!D:D,'หมายเหตุ (2)'!$B864,'ตัดระหว่างกัน 2564'!K:K)</f>
        <v>0</v>
      </c>
      <c r="E864" s="305"/>
      <c r="F864" s="305"/>
      <c r="G864" s="305"/>
      <c r="H864" s="305"/>
      <c r="I864" s="305"/>
      <c r="U864" s="155" t="str">
        <f t="shared" si="111"/>
        <v xml:space="preserve">  </v>
      </c>
    </row>
    <row r="865" spans="1:21" hidden="1">
      <c r="A865" s="352" t="s">
        <v>362</v>
      </c>
      <c r="B865" s="309" t="s">
        <v>361</v>
      </c>
      <c r="C865" s="212">
        <f>SUMIF('ตัดระหว่างกัน 2565'!D:D,'หมายเหตุ (2)'!$B865,'ตัดระหว่างกัน 2565'!L:L)-SUMIF('ตัดระหว่างกัน 2565'!D:D,$B865,'ตัดระหว่างกัน 2565'!K:K)</f>
        <v>0</v>
      </c>
      <c r="D865" s="213">
        <f>SUMIF('ตัดระหว่างกัน 2564'!D:D,$B865,'ตัดระหว่างกัน 2564'!L:L)-SUMIF('ตัดระหว่างกัน 2564'!D:D,'หมายเหตุ (2)'!$B865,'ตัดระหว่างกัน 2564'!K:K)</f>
        <v>0</v>
      </c>
      <c r="E865" s="305"/>
      <c r="F865" s="305"/>
      <c r="G865" s="305"/>
      <c r="H865" s="305"/>
      <c r="I865" s="305"/>
      <c r="U865" s="155" t="str">
        <f t="shared" si="111"/>
        <v xml:space="preserve">  </v>
      </c>
    </row>
    <row r="866" spans="1:21" ht="20.25" thickBot="1">
      <c r="E866" s="301" t="s">
        <v>1040</v>
      </c>
      <c r="F866" s="354">
        <f>SUM(F794:F865)</f>
        <v>658718.86</v>
      </c>
      <c r="G866" s="351"/>
      <c r="H866" s="354">
        <f>SUM(H794:H865)</f>
        <v>735773.11</v>
      </c>
      <c r="I866" s="464"/>
      <c r="J866" s="320"/>
      <c r="K866" s="320"/>
      <c r="L866" s="264"/>
      <c r="M866" s="264"/>
      <c r="U866" s="155" t="str">
        <f t="shared" si="111"/>
        <v>แสดง</v>
      </c>
    </row>
    <row r="867" spans="1:21" ht="20.25" thickTop="1">
      <c r="G867" s="351"/>
    </row>
    <row r="868" spans="1:21">
      <c r="U868" s="155" t="str">
        <f t="shared" ref="U868" si="112">IF($F$866&lt;&gt;0,"แสดง",IF($H$866&lt;&gt;0,"แสดง","  "))</f>
        <v>แสดง</v>
      </c>
    </row>
    <row r="869" spans="1:21" hidden="1">
      <c r="A869" s="296"/>
      <c r="B869" s="297"/>
      <c r="C869" s="298"/>
      <c r="D869" s="297"/>
      <c r="E869" s="293" t="s">
        <v>1162</v>
      </c>
      <c r="F869" s="293"/>
      <c r="G869" s="293"/>
      <c r="H869" s="293"/>
      <c r="I869" s="299"/>
      <c r="U869" s="155" t="str">
        <f>IF($F$875&lt;&gt;0,"แสดง",IF($H$875&lt;&gt;0,"แสดง","  "))</f>
        <v xml:space="preserve">  </v>
      </c>
    </row>
    <row r="870" spans="1:21" hidden="1">
      <c r="A870" s="300"/>
      <c r="B870" s="297"/>
      <c r="C870" s="298"/>
      <c r="D870" s="297"/>
      <c r="E870" s="488"/>
      <c r="H870" s="462" t="s">
        <v>973</v>
      </c>
      <c r="I870" s="463"/>
      <c r="U870" s="155" t="str">
        <f t="shared" ref="U870:U871" si="113">IF($F$875&lt;&gt;0,"แสดง",IF($H$875&lt;&gt;0,"แสดง","  "))</f>
        <v xml:space="preserve">  </v>
      </c>
    </row>
    <row r="871" spans="1:21" hidden="1">
      <c r="A871" s="300"/>
      <c r="B871" s="297"/>
      <c r="C871" s="298"/>
      <c r="D871" s="297"/>
      <c r="E871" s="488"/>
      <c r="F871" s="302">
        <v>2565</v>
      </c>
      <c r="G871" s="302"/>
      <c r="H871" s="302">
        <v>2564</v>
      </c>
      <c r="I871" s="302"/>
      <c r="U871" s="155" t="str">
        <f t="shared" si="113"/>
        <v xml:space="preserve">  </v>
      </c>
    </row>
    <row r="872" spans="1:21" hidden="1">
      <c r="A872" s="308" t="s">
        <v>416</v>
      </c>
      <c r="B872" s="309" t="s">
        <v>415</v>
      </c>
      <c r="C872" s="212">
        <f>SUMIF('ตัดระหว่างกัน 2565'!D:D,'หมายเหตุ (2)'!$B872,'ตัดระหว่างกัน 2565'!L:L)-SUMIF('ตัดระหว่างกัน 2565'!D:D,$B872,'ตัดระหว่างกัน 2565'!K:K)</f>
        <v>0</v>
      </c>
      <c r="D872" s="213">
        <f>SUMIF('ตัดระหว่างกัน 2564'!D:D,$B872,'ตัดระหว่างกัน 2564'!L:L)-SUMIF('ตัดระหว่างกัน 2564'!D:D,'หมายเหตุ (2)'!$B872,'ตัดระหว่างกัน 2564'!K:K)</f>
        <v>0</v>
      </c>
      <c r="E872" s="333" t="s">
        <v>416</v>
      </c>
      <c r="F872" s="306">
        <f>SUM(C872)</f>
        <v>0</v>
      </c>
      <c r="G872" s="306"/>
      <c r="H872" s="306">
        <f>SUM(D872)</f>
        <v>0</v>
      </c>
      <c r="I872" s="307"/>
      <c r="U872" s="155" t="str">
        <f t="shared" ref="U872:U935" si="114">IF(F872&lt;&gt;0,"แสดง",IF(H872&lt;&gt;0,"แสดง","  "))</f>
        <v xml:space="preserve">  </v>
      </c>
    </row>
    <row r="873" spans="1:21" hidden="1">
      <c r="A873" s="308" t="s">
        <v>1050</v>
      </c>
      <c r="B873" s="309" t="s">
        <v>1042</v>
      </c>
      <c r="C873" s="212">
        <f>SUMIF('ตัดระหว่างกัน 2565'!D:D,'หมายเหตุ (2)'!$B873,'ตัดระหว่างกัน 2565'!L:L)-SUMIF('ตัดระหว่างกัน 2565'!D:D,$B873,'ตัดระหว่างกัน 2565'!K:K)</f>
        <v>0</v>
      </c>
      <c r="D873" s="213">
        <f>SUMIF('ตัดระหว่างกัน 2564'!D:D,$B873,'ตัดระหว่างกัน 2564'!L:L)-SUMIF('ตัดระหว่างกัน 2564'!D:D,'หมายเหตุ (2)'!$B873,'ตัดระหว่างกัน 2564'!K:K)</f>
        <v>0</v>
      </c>
      <c r="E873" s="333" t="s">
        <v>1050</v>
      </c>
      <c r="F873" s="306">
        <f t="shared" ref="F873:F874" si="115">SUM(C873)</f>
        <v>0</v>
      </c>
      <c r="G873" s="306"/>
      <c r="H873" s="306">
        <f t="shared" ref="H873:H874" si="116">SUM(D873)</f>
        <v>0</v>
      </c>
      <c r="I873" s="307"/>
      <c r="U873" s="155" t="str">
        <f t="shared" si="114"/>
        <v xml:space="preserve">  </v>
      </c>
    </row>
    <row r="874" spans="1:21" hidden="1">
      <c r="A874" s="308" t="s">
        <v>1051</v>
      </c>
      <c r="B874" s="309" t="s">
        <v>1043</v>
      </c>
      <c r="C874" s="212">
        <f>SUMIF('ตัดระหว่างกัน 2565'!D:D,'หมายเหตุ (2)'!$B874,'ตัดระหว่างกัน 2565'!L:L)-SUMIF('ตัดระหว่างกัน 2565'!D:D,$B874,'ตัดระหว่างกัน 2565'!K:K)</f>
        <v>0</v>
      </c>
      <c r="D874" s="213">
        <f>SUMIF('ตัดระหว่างกัน 2564'!D:D,$B874,'ตัดระหว่างกัน 2564'!L:L)-SUMIF('ตัดระหว่างกัน 2564'!D:D,'หมายเหตุ (2)'!$B874,'ตัดระหว่างกัน 2564'!K:K)</f>
        <v>0</v>
      </c>
      <c r="E874" s="333" t="s">
        <v>1051</v>
      </c>
      <c r="F874" s="324">
        <f t="shared" si="115"/>
        <v>0</v>
      </c>
      <c r="G874" s="306"/>
      <c r="H874" s="324">
        <f t="shared" si="116"/>
        <v>0</v>
      </c>
      <c r="I874" s="307"/>
      <c r="U874" s="155" t="str">
        <f t="shared" si="114"/>
        <v xml:space="preserve">  </v>
      </c>
    </row>
    <row r="875" spans="1:21" ht="20.25" hidden="1" thickBot="1">
      <c r="A875" s="300"/>
      <c r="B875" s="352"/>
      <c r="C875" s="357"/>
      <c r="D875" s="352"/>
      <c r="E875" s="301" t="s">
        <v>1090</v>
      </c>
      <c r="F875" s="354">
        <f>SUM(F872:F874)</f>
        <v>0</v>
      </c>
      <c r="G875" s="306"/>
      <c r="H875" s="354">
        <f>SUM(H872:H874)</f>
        <v>0</v>
      </c>
      <c r="I875" s="464"/>
      <c r="U875" s="155" t="str">
        <f t="shared" si="114"/>
        <v xml:space="preserve">  </v>
      </c>
    </row>
    <row r="876" spans="1:21" hidden="1">
      <c r="E876" s="320"/>
      <c r="F876" s="320"/>
      <c r="G876" s="306"/>
      <c r="H876" s="320"/>
      <c r="I876" s="320"/>
      <c r="J876" s="320"/>
      <c r="K876" s="320"/>
      <c r="L876" s="264"/>
      <c r="M876" s="264"/>
      <c r="U876" s="155" t="str">
        <f t="shared" ref="U876:U877" si="117">IF($F$875&lt;&gt;0,"แสดง",IF($H$875&lt;&gt;0,"แสดง","  "))</f>
        <v xml:space="preserve">  </v>
      </c>
    </row>
    <row r="877" spans="1:21" hidden="1">
      <c r="U877" s="155" t="str">
        <f t="shared" si="117"/>
        <v xml:space="preserve">  </v>
      </c>
    </row>
    <row r="878" spans="1:21">
      <c r="E878" s="293" t="s">
        <v>2059</v>
      </c>
      <c r="F878" s="293"/>
      <c r="G878" s="293"/>
      <c r="H878" s="293"/>
      <c r="I878" s="299"/>
      <c r="J878" s="302"/>
      <c r="K878" s="302"/>
      <c r="L878" s="464"/>
      <c r="M878" s="464"/>
      <c r="U878" s="155" t="str">
        <f>IF($F$1028&lt;&gt;0,"แสดง",IF($H$1028&lt;&gt;0,"แสดง","  "))</f>
        <v>แสดง</v>
      </c>
    </row>
    <row r="879" spans="1:21">
      <c r="E879" s="301"/>
      <c r="G879" s="293"/>
      <c r="H879" s="462" t="s">
        <v>973</v>
      </c>
      <c r="I879" s="463"/>
      <c r="U879" s="155" t="str">
        <f t="shared" ref="U879:U880" si="118">IF($F$1028&lt;&gt;0,"แสดง",IF($H$1028&lt;&gt;0,"แสดง","  "))</f>
        <v>แสดง</v>
      </c>
    </row>
    <row r="880" spans="1:21">
      <c r="E880" s="301"/>
      <c r="F880" s="302">
        <v>2565</v>
      </c>
      <c r="G880" s="293"/>
      <c r="H880" s="302">
        <v>2564</v>
      </c>
      <c r="I880" s="302"/>
      <c r="U880" s="155" t="str">
        <f t="shared" si="118"/>
        <v>แสดง</v>
      </c>
    </row>
    <row r="881" spans="1:21" hidden="1">
      <c r="E881" s="293" t="s">
        <v>488</v>
      </c>
      <c r="F881" s="293"/>
      <c r="G881" s="293"/>
      <c r="H881" s="293"/>
      <c r="I881" s="293"/>
      <c r="U881" s="155" t="str">
        <f>IF(F901&lt;&gt;0,"แสดง",IF(H901&lt;&gt;0,"แสดง","  "))</f>
        <v xml:space="preserve">  </v>
      </c>
    </row>
    <row r="882" spans="1:21" hidden="1">
      <c r="A882" s="303" t="s">
        <v>490</v>
      </c>
      <c r="B882" s="304" t="s">
        <v>489</v>
      </c>
      <c r="C882" s="212">
        <f>SUMIF('ตัดระหว่างกัน 2565'!D:D,'หมายเหตุ (2)'!$B882,'ตัดระหว่างกัน 2565'!L:L)-SUMIF('ตัดระหว่างกัน 2565'!D:D,$B882,'ตัดระหว่างกัน 2565'!K:K)</f>
        <v>0</v>
      </c>
      <c r="D882" s="213">
        <f>SUMIF('ตัดระหว่างกัน 2564'!D:D,$B882,'ตัดระหว่างกัน 2564'!L:L)-SUMIF('ตัดระหว่างกัน 2564'!D:D,'หมายเหตุ (2)'!$B882,'ตัดระหว่างกัน 2564'!K:K)</f>
        <v>0</v>
      </c>
      <c r="E882" s="335" t="s">
        <v>1104</v>
      </c>
      <c r="F882" s="351">
        <f>SUM(C882:C883)</f>
        <v>0</v>
      </c>
      <c r="G882" s="293"/>
      <c r="H882" s="351">
        <f>SUM(D882:D883)</f>
        <v>0</v>
      </c>
      <c r="I882" s="305"/>
      <c r="U882" s="155" t="str">
        <f t="shared" si="114"/>
        <v xml:space="preserve">  </v>
      </c>
    </row>
    <row r="883" spans="1:21" hidden="1">
      <c r="A883" s="303" t="s">
        <v>492</v>
      </c>
      <c r="B883" s="304" t="s">
        <v>491</v>
      </c>
      <c r="C883" s="212">
        <f>SUMIF('ตัดระหว่างกัน 2565'!D:D,'หมายเหตุ (2)'!$B883,'ตัดระหว่างกัน 2565'!L:L)-SUMIF('ตัดระหว่างกัน 2565'!D:D,$B883,'ตัดระหว่างกัน 2565'!K:K)</f>
        <v>0</v>
      </c>
      <c r="D883" s="213">
        <f>SUMIF('ตัดระหว่างกัน 2564'!D:D,$B883,'ตัดระหว่างกัน 2564'!L:L)-SUMIF('ตัดระหว่างกัน 2564'!D:D,'หมายเหตุ (2)'!$B883,'ตัดระหว่างกัน 2564'!K:K)</f>
        <v>0</v>
      </c>
      <c r="E883" s="335"/>
      <c r="F883" s="351">
        <f>SUM(C884:C895)</f>
        <v>0</v>
      </c>
      <c r="G883" s="293"/>
      <c r="H883" s="351">
        <f>SUM(D884:D895)</f>
        <v>0</v>
      </c>
      <c r="I883" s="305"/>
      <c r="U883" s="155" t="str">
        <f t="shared" si="114"/>
        <v xml:space="preserve">  </v>
      </c>
    </row>
    <row r="884" spans="1:21" hidden="1">
      <c r="A884" s="308" t="s">
        <v>372</v>
      </c>
      <c r="B884" s="304" t="s">
        <v>494</v>
      </c>
      <c r="C884" s="212">
        <f>SUMIF('ตัดระหว่างกัน 2565'!D:D,'หมายเหตุ (2)'!$B884,'ตัดระหว่างกัน 2565'!L:L)-SUMIF('ตัดระหว่างกัน 2565'!D:D,$B884,'ตัดระหว่างกัน 2565'!K:K)</f>
        <v>0</v>
      </c>
      <c r="D884" s="213">
        <f>SUMIF('ตัดระหว่างกัน 2564'!D:D,$B884,'ตัดระหว่างกัน 2564'!L:L)-SUMIF('ตัดระหว่างกัน 2564'!D:D,'หมายเหตุ (2)'!$B884,'ตัดระหว่างกัน 2564'!K:K)</f>
        <v>0</v>
      </c>
      <c r="E884" s="305" t="s">
        <v>493</v>
      </c>
      <c r="F884" s="305"/>
      <c r="G884" s="293"/>
      <c r="H884" s="305"/>
      <c r="I884" s="305"/>
      <c r="U884" s="155" t="str">
        <f t="shared" si="114"/>
        <v xml:space="preserve">  </v>
      </c>
    </row>
    <row r="885" spans="1:21" hidden="1">
      <c r="A885" s="303" t="s">
        <v>374</v>
      </c>
      <c r="B885" s="304" t="s">
        <v>495</v>
      </c>
      <c r="C885" s="212">
        <f>SUMIF('ตัดระหว่างกัน 2565'!D:D,'หมายเหตุ (2)'!$B885,'ตัดระหว่างกัน 2565'!L:L)-SUMIF('ตัดระหว่างกัน 2565'!D:D,$B885,'ตัดระหว่างกัน 2565'!K:K)</f>
        <v>0</v>
      </c>
      <c r="D885" s="213">
        <f>SUMIF('ตัดระหว่างกัน 2564'!D:D,$B885,'ตัดระหว่างกัน 2564'!L:L)-SUMIF('ตัดระหว่างกัน 2564'!D:D,'หมายเหตุ (2)'!$B885,'ตัดระหว่างกัน 2564'!K:K)</f>
        <v>0</v>
      </c>
      <c r="E885" s="305"/>
      <c r="F885" s="305"/>
      <c r="G885" s="293"/>
      <c r="H885" s="305"/>
      <c r="I885" s="305"/>
      <c r="U885" s="155" t="str">
        <f t="shared" si="114"/>
        <v xml:space="preserve">  </v>
      </c>
    </row>
    <row r="886" spans="1:21" hidden="1">
      <c r="A886" s="303" t="s">
        <v>335</v>
      </c>
      <c r="B886" s="304" t="s">
        <v>496</v>
      </c>
      <c r="C886" s="212">
        <f>SUMIF('ตัดระหว่างกัน 2565'!D:D,'หมายเหตุ (2)'!$B886,'ตัดระหว่างกัน 2565'!L:L)-SUMIF('ตัดระหว่างกัน 2565'!D:D,$B886,'ตัดระหว่างกัน 2565'!K:K)</f>
        <v>0</v>
      </c>
      <c r="D886" s="213">
        <f>SUMIF('ตัดระหว่างกัน 2564'!D:D,$B886,'ตัดระหว่างกัน 2564'!L:L)-SUMIF('ตัดระหว่างกัน 2564'!D:D,'หมายเหตุ (2)'!$B886,'ตัดระหว่างกัน 2564'!K:K)</f>
        <v>0</v>
      </c>
      <c r="E886" s="305"/>
      <c r="F886" s="305"/>
      <c r="G886" s="293"/>
      <c r="H886" s="305"/>
      <c r="I886" s="305"/>
      <c r="U886" s="155" t="str">
        <f t="shared" si="114"/>
        <v xml:space="preserve">  </v>
      </c>
    </row>
    <row r="887" spans="1:21" hidden="1">
      <c r="A887" s="303" t="s">
        <v>414</v>
      </c>
      <c r="B887" s="304" t="s">
        <v>497</v>
      </c>
      <c r="C887" s="212">
        <f>SUMIF('ตัดระหว่างกัน 2565'!D:D,'หมายเหตุ (2)'!$B887,'ตัดระหว่างกัน 2565'!L:L)-SUMIF('ตัดระหว่างกัน 2565'!D:D,$B887,'ตัดระหว่างกัน 2565'!K:K)</f>
        <v>0</v>
      </c>
      <c r="D887" s="213">
        <f>SUMIF('ตัดระหว่างกัน 2564'!D:D,$B887,'ตัดระหว่างกัน 2564'!L:L)-SUMIF('ตัดระหว่างกัน 2564'!D:D,'หมายเหตุ (2)'!$B887,'ตัดระหว่างกัน 2564'!K:K)</f>
        <v>0</v>
      </c>
      <c r="E887" s="305"/>
      <c r="F887" s="305"/>
      <c r="G887" s="305"/>
      <c r="H887" s="305"/>
      <c r="I887" s="305"/>
      <c r="U887" s="155" t="str">
        <f t="shared" si="114"/>
        <v xml:space="preserve">  </v>
      </c>
    </row>
    <row r="888" spans="1:21" hidden="1">
      <c r="A888" s="303" t="s">
        <v>420</v>
      </c>
      <c r="B888" s="304" t="s">
        <v>500</v>
      </c>
      <c r="C888" s="212">
        <f>SUMIF('ตัดระหว่างกัน 2565'!D:D,'หมายเหตุ (2)'!$B888,'ตัดระหว่างกัน 2565'!L:L)-SUMIF('ตัดระหว่างกัน 2565'!D:D,$B888,'ตัดระหว่างกัน 2565'!K:K)</f>
        <v>0</v>
      </c>
      <c r="D888" s="213">
        <f>SUMIF('ตัดระหว่างกัน 2564'!D:D,$B888,'ตัดระหว่างกัน 2564'!L:L)-SUMIF('ตัดระหว่างกัน 2564'!D:D,'หมายเหตุ (2)'!$B888,'ตัดระหว่างกัน 2564'!K:K)</f>
        <v>0</v>
      </c>
      <c r="E888" s="305"/>
      <c r="F888" s="305"/>
      <c r="G888" s="305"/>
      <c r="H888" s="305"/>
      <c r="I888" s="305"/>
      <c r="U888" s="155" t="str">
        <f t="shared" si="114"/>
        <v xml:space="preserve">  </v>
      </c>
    </row>
    <row r="889" spans="1:21" hidden="1">
      <c r="A889" s="303" t="s">
        <v>424</v>
      </c>
      <c r="B889" s="304" t="s">
        <v>501</v>
      </c>
      <c r="C889" s="212">
        <f>SUMIF('ตัดระหว่างกัน 2565'!D:D,'หมายเหตุ (2)'!$B889,'ตัดระหว่างกัน 2565'!L:L)-SUMIF('ตัดระหว่างกัน 2565'!D:D,$B889,'ตัดระหว่างกัน 2565'!K:K)</f>
        <v>0</v>
      </c>
      <c r="D889" s="213">
        <f>SUMIF('ตัดระหว่างกัน 2564'!D:D,$B889,'ตัดระหว่างกัน 2564'!L:L)-SUMIF('ตัดระหว่างกัน 2564'!D:D,'หมายเหตุ (2)'!$B889,'ตัดระหว่างกัน 2564'!K:K)</f>
        <v>0</v>
      </c>
      <c r="E889" s="305"/>
      <c r="F889" s="305"/>
      <c r="G889" s="305"/>
      <c r="H889" s="305"/>
      <c r="I889" s="305"/>
      <c r="U889" s="155" t="str">
        <f t="shared" si="114"/>
        <v xml:space="preserve">  </v>
      </c>
    </row>
    <row r="890" spans="1:21" hidden="1">
      <c r="A890" s="303" t="s">
        <v>426</v>
      </c>
      <c r="B890" s="304" t="s">
        <v>502</v>
      </c>
      <c r="C890" s="212">
        <f>SUMIF('ตัดระหว่างกัน 2565'!D:D,'หมายเหตุ (2)'!$B890,'ตัดระหว่างกัน 2565'!L:L)-SUMIF('ตัดระหว่างกัน 2565'!D:D,$B890,'ตัดระหว่างกัน 2565'!K:K)</f>
        <v>0</v>
      </c>
      <c r="D890" s="213">
        <f>SUMIF('ตัดระหว่างกัน 2564'!D:D,$B890,'ตัดระหว่างกัน 2564'!L:L)-SUMIF('ตัดระหว่างกัน 2564'!D:D,'หมายเหตุ (2)'!$B890,'ตัดระหว่างกัน 2564'!K:K)</f>
        <v>0</v>
      </c>
      <c r="E890" s="305"/>
      <c r="F890" s="305"/>
      <c r="G890" s="305"/>
      <c r="H890" s="305"/>
      <c r="I890" s="305"/>
      <c r="U890" s="155" t="str">
        <f t="shared" si="114"/>
        <v xml:space="preserve">  </v>
      </c>
    </row>
    <row r="891" spans="1:21" hidden="1">
      <c r="A891" s="303" t="s">
        <v>504</v>
      </c>
      <c r="B891" s="304" t="s">
        <v>503</v>
      </c>
      <c r="C891" s="212">
        <f>SUMIF('ตัดระหว่างกัน 2565'!D:D,'หมายเหตุ (2)'!$B891,'ตัดระหว่างกัน 2565'!L:L)-SUMIF('ตัดระหว่างกัน 2565'!D:D,$B891,'ตัดระหว่างกัน 2565'!K:K)</f>
        <v>0</v>
      </c>
      <c r="D891" s="213">
        <f>SUMIF('ตัดระหว่างกัน 2564'!D:D,$B891,'ตัดระหว่างกัน 2564'!L:L)-SUMIF('ตัดระหว่างกัน 2564'!D:D,'หมายเหตุ (2)'!$B891,'ตัดระหว่างกัน 2564'!K:K)</f>
        <v>0</v>
      </c>
      <c r="E891" s="305"/>
      <c r="F891" s="305"/>
      <c r="G891" s="305"/>
      <c r="H891" s="305"/>
      <c r="I891" s="305"/>
      <c r="U891" s="155" t="str">
        <f t="shared" si="114"/>
        <v xml:space="preserve">  </v>
      </c>
    </row>
    <row r="892" spans="1:21" hidden="1">
      <c r="A892" s="303" t="s">
        <v>430</v>
      </c>
      <c r="B892" s="304" t="s">
        <v>505</v>
      </c>
      <c r="C892" s="212">
        <f>SUMIF('ตัดระหว่างกัน 2565'!D:D,'หมายเหตุ (2)'!$B892,'ตัดระหว่างกัน 2565'!L:L)-SUMIF('ตัดระหว่างกัน 2565'!D:D,$B892,'ตัดระหว่างกัน 2565'!K:K)</f>
        <v>0</v>
      </c>
      <c r="D892" s="213">
        <f>SUMIF('ตัดระหว่างกัน 2564'!D:D,$B892,'ตัดระหว่างกัน 2564'!L:L)-SUMIF('ตัดระหว่างกัน 2564'!D:D,'หมายเหตุ (2)'!$B892,'ตัดระหว่างกัน 2564'!K:K)</f>
        <v>0</v>
      </c>
      <c r="E892" s="305"/>
      <c r="F892" s="305"/>
      <c r="G892" s="305"/>
      <c r="H892" s="305"/>
      <c r="I892" s="305"/>
      <c r="U892" s="155" t="str">
        <f t="shared" si="114"/>
        <v xml:space="preserve">  </v>
      </c>
    </row>
    <row r="893" spans="1:21" hidden="1">
      <c r="A893" s="303" t="s">
        <v>432</v>
      </c>
      <c r="B893" s="304" t="s">
        <v>506</v>
      </c>
      <c r="C893" s="212">
        <f>SUMIF('ตัดระหว่างกัน 2565'!D:D,'หมายเหตุ (2)'!$B893,'ตัดระหว่างกัน 2565'!L:L)-SUMIF('ตัดระหว่างกัน 2565'!D:D,$B893,'ตัดระหว่างกัน 2565'!K:K)</f>
        <v>0</v>
      </c>
      <c r="D893" s="213">
        <f>SUMIF('ตัดระหว่างกัน 2564'!D:D,$B893,'ตัดระหว่างกัน 2564'!L:L)-SUMIF('ตัดระหว่างกัน 2564'!D:D,'หมายเหตุ (2)'!$B893,'ตัดระหว่างกัน 2564'!K:K)</f>
        <v>0</v>
      </c>
      <c r="E893" s="305"/>
      <c r="F893" s="305"/>
      <c r="G893" s="305"/>
      <c r="H893" s="305"/>
      <c r="I893" s="305"/>
      <c r="U893" s="155" t="str">
        <f t="shared" si="114"/>
        <v xml:space="preserve">  </v>
      </c>
    </row>
    <row r="894" spans="1:21" hidden="1">
      <c r="A894" s="303" t="s">
        <v>434</v>
      </c>
      <c r="B894" s="304" t="s">
        <v>507</v>
      </c>
      <c r="C894" s="212">
        <f>SUMIF('ตัดระหว่างกัน 2565'!D:D,'หมายเหตุ (2)'!$B894,'ตัดระหว่างกัน 2565'!L:L)-SUMIF('ตัดระหว่างกัน 2565'!D:D,$B894,'ตัดระหว่างกัน 2565'!K:K)</f>
        <v>0</v>
      </c>
      <c r="D894" s="213">
        <f>SUMIF('ตัดระหว่างกัน 2564'!D:D,$B894,'ตัดระหว่างกัน 2564'!L:L)-SUMIF('ตัดระหว่างกัน 2564'!D:D,'หมายเหตุ (2)'!$B894,'ตัดระหว่างกัน 2564'!K:K)</f>
        <v>0</v>
      </c>
      <c r="E894" s="305"/>
      <c r="F894" s="305"/>
      <c r="G894" s="305"/>
      <c r="H894" s="305"/>
      <c r="I894" s="305"/>
      <c r="U894" s="155" t="str">
        <f t="shared" si="114"/>
        <v xml:space="preserve">  </v>
      </c>
    </row>
    <row r="895" spans="1:21" hidden="1">
      <c r="A895" s="303" t="s">
        <v>410</v>
      </c>
      <c r="B895" s="304" t="s">
        <v>508</v>
      </c>
      <c r="C895" s="212">
        <f>SUMIF('ตัดระหว่างกัน 2565'!D:D,'หมายเหตุ (2)'!$B895,'ตัดระหว่างกัน 2565'!L:L)-SUMIF('ตัดระหว่างกัน 2565'!D:D,$B895,'ตัดระหว่างกัน 2565'!K:K)</f>
        <v>0</v>
      </c>
      <c r="D895" s="213">
        <f>SUMIF('ตัดระหว่างกัน 2564'!D:D,$B895,'ตัดระหว่างกัน 2564'!L:L)-SUMIF('ตัดระหว่างกัน 2564'!D:D,'หมายเหตุ (2)'!$B895,'ตัดระหว่างกัน 2564'!K:K)</f>
        <v>0</v>
      </c>
      <c r="E895" s="305"/>
      <c r="F895" s="305"/>
      <c r="G895" s="305"/>
      <c r="H895" s="305"/>
      <c r="I895" s="305"/>
      <c r="U895" s="155" t="str">
        <f t="shared" si="114"/>
        <v xml:space="preserve">  </v>
      </c>
    </row>
    <row r="896" spans="1:21" hidden="1">
      <c r="A896" s="303" t="s">
        <v>486</v>
      </c>
      <c r="B896" s="304" t="s">
        <v>509</v>
      </c>
      <c r="C896" s="212">
        <f>SUMIF('ตัดระหว่างกัน 2565'!D:D,'หมายเหตุ (2)'!$B896,'ตัดระหว่างกัน 2565'!L:L)-SUMIF('ตัดระหว่างกัน 2565'!D:D,$B896,'ตัดระหว่างกัน 2565'!K:K)</f>
        <v>0</v>
      </c>
      <c r="D896" s="213">
        <f>SUMIF('ตัดระหว่างกัน 2564'!D:D,$B896,'ตัดระหว่างกัน 2564'!L:L)-SUMIF('ตัดระหว่างกัน 2564'!D:D,'หมายเหตุ (2)'!$B896,'ตัดระหว่างกัน 2564'!K:K)</f>
        <v>0</v>
      </c>
      <c r="E896" s="305" t="s">
        <v>1105</v>
      </c>
      <c r="F896" s="351">
        <f>SUM(C896:C900)</f>
        <v>0</v>
      </c>
      <c r="G896" s="351"/>
      <c r="H896" s="351">
        <f>SUM(D896:D900)</f>
        <v>0</v>
      </c>
      <c r="I896" s="305"/>
      <c r="U896" s="155" t="str">
        <f t="shared" si="114"/>
        <v xml:space="preserve">  </v>
      </c>
    </row>
    <row r="897" spans="1:21" hidden="1">
      <c r="A897" s="303" t="s">
        <v>416</v>
      </c>
      <c r="B897" s="304" t="s">
        <v>498</v>
      </c>
      <c r="C897" s="212">
        <f>SUMIF('ตัดระหว่างกัน 2565'!D:D,'หมายเหตุ (2)'!$B897,'ตัดระหว่างกัน 2565'!L:L)-SUMIF('ตัดระหว่างกัน 2565'!D:D,$B897,'ตัดระหว่างกัน 2565'!K:K)</f>
        <v>0</v>
      </c>
      <c r="D897" s="213">
        <f>SUMIF('ตัดระหว่างกัน 2564'!D:D,$B897,'ตัดระหว่างกัน 2564'!L:L)-SUMIF('ตัดระหว่างกัน 2564'!D:D,'หมายเหตุ (2)'!$B897,'ตัดระหว่างกัน 2564'!K:K)</f>
        <v>0</v>
      </c>
      <c r="E897" s="305"/>
      <c r="F897" s="305"/>
      <c r="G897" s="305"/>
      <c r="H897" s="305"/>
      <c r="I897" s="305"/>
      <c r="U897" s="155" t="str">
        <f t="shared" si="114"/>
        <v xml:space="preserve">  </v>
      </c>
    </row>
    <row r="898" spans="1:21" hidden="1">
      <c r="A898" s="303" t="s">
        <v>1050</v>
      </c>
      <c r="B898" s="304" t="s">
        <v>1044</v>
      </c>
      <c r="C898" s="212">
        <f>SUMIF('ตัดระหว่างกัน 2565'!D:D,'หมายเหตุ (2)'!$B898,'ตัดระหว่างกัน 2565'!L:L)-SUMIF('ตัดระหว่างกัน 2565'!D:D,$B898,'ตัดระหว่างกัน 2565'!K:K)</f>
        <v>0</v>
      </c>
      <c r="D898" s="213">
        <f>SUMIF('ตัดระหว่างกัน 2564'!D:D,$B898,'ตัดระหว่างกัน 2564'!L:L)-SUMIF('ตัดระหว่างกัน 2564'!D:D,'หมายเหตุ (2)'!$B898,'ตัดระหว่างกัน 2564'!K:K)</f>
        <v>0</v>
      </c>
      <c r="E898" s="305"/>
      <c r="F898" s="305"/>
      <c r="G898" s="305"/>
      <c r="H898" s="305"/>
      <c r="I898" s="305"/>
      <c r="U898" s="155" t="str">
        <f t="shared" si="114"/>
        <v xml:space="preserve">  </v>
      </c>
    </row>
    <row r="899" spans="1:21" hidden="1">
      <c r="A899" s="303" t="s">
        <v>1051</v>
      </c>
      <c r="B899" s="304" t="s">
        <v>1045</v>
      </c>
      <c r="C899" s="212">
        <f>SUMIF('ตัดระหว่างกัน 2565'!D:D,'หมายเหตุ (2)'!$B899,'ตัดระหว่างกัน 2565'!L:L)-SUMIF('ตัดระหว่างกัน 2565'!D:D,$B899,'ตัดระหว่างกัน 2565'!K:K)</f>
        <v>0</v>
      </c>
      <c r="D899" s="213">
        <f>SUMIF('ตัดระหว่างกัน 2564'!D:D,$B899,'ตัดระหว่างกัน 2564'!L:L)-SUMIF('ตัดระหว่างกัน 2564'!D:D,'หมายเหตุ (2)'!$B899,'ตัดระหว่างกัน 2564'!K:K)</f>
        <v>0</v>
      </c>
      <c r="E899" s="305"/>
      <c r="F899" s="305"/>
      <c r="G899" s="305"/>
      <c r="H899" s="305"/>
      <c r="I899" s="305"/>
      <c r="U899" s="155" t="str">
        <f t="shared" si="114"/>
        <v xml:space="preserve">  </v>
      </c>
    </row>
    <row r="900" spans="1:21" hidden="1">
      <c r="A900" s="303" t="s">
        <v>418</v>
      </c>
      <c r="B900" s="304" t="s">
        <v>499</v>
      </c>
      <c r="C900" s="212">
        <f>SUMIF('ตัดระหว่างกัน 2565'!D:D,'หมายเหตุ (2)'!$B900,'ตัดระหว่างกัน 2565'!L:L)-SUMIF('ตัดระหว่างกัน 2565'!D:D,$B900,'ตัดระหว่างกัน 2565'!K:K)</f>
        <v>0</v>
      </c>
      <c r="D900" s="213">
        <f>SUMIF('ตัดระหว่างกัน 2564'!D:D,$B900,'ตัดระหว่างกัน 2564'!L:L)-SUMIF('ตัดระหว่างกัน 2564'!D:D,'หมายเหตุ (2)'!$B900,'ตัดระหว่างกัน 2564'!K:K)</f>
        <v>0</v>
      </c>
      <c r="E900" s="305"/>
      <c r="F900" s="358"/>
      <c r="G900" s="305"/>
      <c r="H900" s="358"/>
      <c r="I900" s="305"/>
      <c r="U900" s="155" t="str">
        <f t="shared" si="114"/>
        <v xml:space="preserve">  </v>
      </c>
    </row>
    <row r="901" spans="1:21" hidden="1">
      <c r="A901" s="303"/>
      <c r="B901" s="304"/>
      <c r="C901" s="212"/>
      <c r="D901" s="213"/>
      <c r="E901" s="293" t="s">
        <v>510</v>
      </c>
      <c r="F901" s="347">
        <f>SUM(F882:F900)</f>
        <v>0</v>
      </c>
      <c r="G901" s="305"/>
      <c r="H901" s="347">
        <f>SUM(H882:H900)</f>
        <v>0</v>
      </c>
      <c r="I901" s="464"/>
      <c r="U901" s="155" t="str">
        <f t="shared" si="114"/>
        <v xml:space="preserve">  </v>
      </c>
    </row>
    <row r="902" spans="1:21" hidden="1">
      <c r="A902" s="300"/>
      <c r="B902" s="300"/>
      <c r="C902" s="212"/>
      <c r="D902" s="213"/>
      <c r="E902" s="293" t="s">
        <v>511</v>
      </c>
      <c r="F902" s="293"/>
      <c r="G902" s="305"/>
      <c r="H902" s="293"/>
      <c r="I902" s="293"/>
      <c r="U902" s="155" t="str">
        <f>IF(F925&lt;&gt;0,"แสดง",IF(H925&lt;&gt;0,"แสดง","  "))</f>
        <v xml:space="preserve">  </v>
      </c>
    </row>
    <row r="903" spans="1:21" hidden="1">
      <c r="A903" s="359" t="s">
        <v>513</v>
      </c>
      <c r="B903" s="304" t="s">
        <v>512</v>
      </c>
      <c r="C903" s="212">
        <f>SUMIF('ตัดระหว่างกัน 2565'!D:D,'หมายเหตุ (2)'!$B903,'ตัดระหว่างกัน 2565'!L:L)-SUMIF('ตัดระหว่างกัน 2565'!D:D,$B903,'ตัดระหว่างกัน 2565'!K:K)</f>
        <v>0</v>
      </c>
      <c r="D903" s="213">
        <f>SUMIF('ตัดระหว่างกัน 2564'!D:D,$B903,'ตัดระหว่างกัน 2564'!L:L)-SUMIF('ตัดระหว่างกัน 2564'!D:D,'หมายเหตุ (2)'!$B903,'ตัดระหว่างกัน 2564'!K:K)</f>
        <v>0</v>
      </c>
      <c r="E903" s="335" t="s">
        <v>1104</v>
      </c>
      <c r="F903" s="351">
        <f>SUM(C903:C907)</f>
        <v>0</v>
      </c>
      <c r="G903" s="305"/>
      <c r="H903" s="351">
        <f>SUM(D903:D907)</f>
        <v>0</v>
      </c>
      <c r="I903" s="305"/>
      <c r="U903" s="155" t="str">
        <f t="shared" si="114"/>
        <v xml:space="preserve">  </v>
      </c>
    </row>
    <row r="904" spans="1:21" hidden="1">
      <c r="A904" s="359" t="s">
        <v>515</v>
      </c>
      <c r="B904" s="304" t="s">
        <v>514</v>
      </c>
      <c r="C904" s="212">
        <f>SUMIF('ตัดระหว่างกัน 2565'!D:D,'หมายเหตุ (2)'!$B904,'ตัดระหว่างกัน 2565'!L:L)-SUMIF('ตัดระหว่างกัน 2565'!D:D,$B904,'ตัดระหว่างกัน 2565'!K:K)</f>
        <v>0</v>
      </c>
      <c r="D904" s="213">
        <f>SUMIF('ตัดระหว่างกัน 2564'!D:D,$B904,'ตัดระหว่างกัน 2564'!L:L)-SUMIF('ตัดระหว่างกัน 2564'!D:D,'หมายเหตุ (2)'!$B904,'ตัดระหว่างกัน 2564'!K:K)</f>
        <v>0</v>
      </c>
      <c r="E904" s="335"/>
      <c r="F904" s="305"/>
      <c r="G904" s="305"/>
      <c r="H904" s="305"/>
      <c r="I904" s="305"/>
      <c r="U904" s="155" t="str">
        <f t="shared" si="114"/>
        <v xml:space="preserve">  </v>
      </c>
    </row>
    <row r="905" spans="1:21" hidden="1">
      <c r="A905" s="359" t="s">
        <v>517</v>
      </c>
      <c r="B905" s="304" t="s">
        <v>516</v>
      </c>
      <c r="C905" s="212">
        <f>SUMIF('ตัดระหว่างกัน 2565'!D:D,'หมายเหตุ (2)'!$B905,'ตัดระหว่างกัน 2565'!L:L)-SUMIF('ตัดระหว่างกัน 2565'!D:D,$B905,'ตัดระหว่างกัน 2565'!K:K)</f>
        <v>0</v>
      </c>
      <c r="D905" s="213">
        <f>SUMIF('ตัดระหว่างกัน 2564'!D:D,$B905,'ตัดระหว่างกัน 2564'!L:L)-SUMIF('ตัดระหว่างกัน 2564'!D:D,'หมายเหตุ (2)'!$B905,'ตัดระหว่างกัน 2564'!K:K)</f>
        <v>0</v>
      </c>
      <c r="E905" s="335"/>
      <c r="F905" s="305"/>
      <c r="G905" s="305"/>
      <c r="H905" s="305"/>
      <c r="I905" s="305"/>
      <c r="U905" s="155" t="str">
        <f t="shared" si="114"/>
        <v xml:space="preserve">  </v>
      </c>
    </row>
    <row r="906" spans="1:21" hidden="1">
      <c r="A906" s="359" t="s">
        <v>519</v>
      </c>
      <c r="B906" s="304" t="s">
        <v>518</v>
      </c>
      <c r="C906" s="212">
        <f>SUMIF('ตัดระหว่างกัน 2565'!D:D,'หมายเหตุ (2)'!$B906,'ตัดระหว่างกัน 2565'!L:L)-SUMIF('ตัดระหว่างกัน 2565'!D:D,$B906,'ตัดระหว่างกัน 2565'!K:K)</f>
        <v>0</v>
      </c>
      <c r="D906" s="213">
        <f>SUMIF('ตัดระหว่างกัน 2564'!D:D,$B906,'ตัดระหว่างกัน 2564'!L:L)-SUMIF('ตัดระหว่างกัน 2564'!D:D,'หมายเหตุ (2)'!$B906,'ตัดระหว่างกัน 2564'!K:K)</f>
        <v>0</v>
      </c>
      <c r="E906" s="335"/>
      <c r="F906" s="305"/>
      <c r="G906" s="305"/>
      <c r="H906" s="305"/>
      <c r="I906" s="305"/>
      <c r="U906" s="155" t="str">
        <f t="shared" si="114"/>
        <v xml:space="preserve">  </v>
      </c>
    </row>
    <row r="907" spans="1:21" hidden="1">
      <c r="A907" s="359" t="s">
        <v>521</v>
      </c>
      <c r="B907" s="304" t="s">
        <v>520</v>
      </c>
      <c r="C907" s="212">
        <f>SUMIF('ตัดระหว่างกัน 2565'!D:D,'หมายเหตุ (2)'!$B907,'ตัดระหว่างกัน 2565'!L:L)-SUMIF('ตัดระหว่างกัน 2565'!D:D,$B907,'ตัดระหว่างกัน 2565'!K:K)</f>
        <v>0</v>
      </c>
      <c r="D907" s="213">
        <f>SUMIF('ตัดระหว่างกัน 2564'!D:D,$B907,'ตัดระหว่างกัน 2564'!L:L)-SUMIF('ตัดระหว่างกัน 2564'!D:D,'หมายเหตุ (2)'!$B907,'ตัดระหว่างกัน 2564'!K:K)</f>
        <v>0</v>
      </c>
      <c r="E907" s="335"/>
      <c r="F907" s="305"/>
      <c r="G907" s="305"/>
      <c r="H907" s="305"/>
      <c r="I907" s="305"/>
      <c r="U907" s="155" t="str">
        <f t="shared" si="114"/>
        <v xml:space="preserve">  </v>
      </c>
    </row>
    <row r="908" spans="1:21" hidden="1">
      <c r="A908" s="308" t="s">
        <v>372</v>
      </c>
      <c r="B908" s="309" t="s">
        <v>522</v>
      </c>
      <c r="C908" s="212">
        <f>SUMIF('ตัดระหว่างกัน 2565'!D:D,'หมายเหตุ (2)'!$B908,'ตัดระหว่างกัน 2565'!L:L)-SUMIF('ตัดระหว่างกัน 2565'!D:D,$B908,'ตัดระหว่างกัน 2565'!K:K)</f>
        <v>0</v>
      </c>
      <c r="D908" s="213">
        <f>SUMIF('ตัดระหว่างกัน 2564'!D:D,$B908,'ตัดระหว่างกัน 2564'!L:L)-SUMIF('ตัดระหว่างกัน 2564'!D:D,'หมายเหตุ (2)'!$B908,'ตัดระหว่างกัน 2564'!K:K)</f>
        <v>0</v>
      </c>
      <c r="E908" s="305" t="s">
        <v>493</v>
      </c>
      <c r="F908" s="351">
        <f>SUM(C908:C919)</f>
        <v>0</v>
      </c>
      <c r="G908" s="305"/>
      <c r="H908" s="351">
        <f>SUM(D908:D919)</f>
        <v>0</v>
      </c>
      <c r="I908" s="305"/>
      <c r="U908" s="155" t="str">
        <f t="shared" si="114"/>
        <v xml:space="preserve">  </v>
      </c>
    </row>
    <row r="909" spans="1:21" hidden="1">
      <c r="A909" s="308" t="s">
        <v>374</v>
      </c>
      <c r="B909" s="309" t="s">
        <v>523</v>
      </c>
      <c r="C909" s="212">
        <f>SUMIF('ตัดระหว่างกัน 2565'!D:D,'หมายเหตุ (2)'!$B909,'ตัดระหว่างกัน 2565'!L:L)-SUMIF('ตัดระหว่างกัน 2565'!D:D,$B909,'ตัดระหว่างกัน 2565'!K:K)</f>
        <v>0</v>
      </c>
      <c r="D909" s="213">
        <f>SUMIF('ตัดระหว่างกัน 2564'!D:D,$B909,'ตัดระหว่างกัน 2564'!L:L)-SUMIF('ตัดระหว่างกัน 2564'!D:D,'หมายเหตุ (2)'!$B909,'ตัดระหว่างกัน 2564'!K:K)</f>
        <v>0</v>
      </c>
      <c r="E909" s="305"/>
      <c r="F909" s="305"/>
      <c r="G909" s="305"/>
      <c r="H909" s="305"/>
      <c r="I909" s="305"/>
      <c r="U909" s="155" t="str">
        <f t="shared" si="114"/>
        <v xml:space="preserve">  </v>
      </c>
    </row>
    <row r="910" spans="1:21" hidden="1">
      <c r="A910" s="308" t="s">
        <v>335</v>
      </c>
      <c r="B910" s="309" t="s">
        <v>524</v>
      </c>
      <c r="C910" s="212">
        <f>SUMIF('ตัดระหว่างกัน 2565'!D:D,'หมายเหตุ (2)'!$B910,'ตัดระหว่างกัน 2565'!L:L)-SUMIF('ตัดระหว่างกัน 2565'!D:D,$B910,'ตัดระหว่างกัน 2565'!K:K)</f>
        <v>0</v>
      </c>
      <c r="D910" s="213">
        <f>SUMIF('ตัดระหว่างกัน 2564'!D:D,$B910,'ตัดระหว่างกัน 2564'!L:L)-SUMIF('ตัดระหว่างกัน 2564'!D:D,'หมายเหตุ (2)'!$B910,'ตัดระหว่างกัน 2564'!K:K)</f>
        <v>0</v>
      </c>
      <c r="E910" s="305"/>
      <c r="F910" s="305"/>
      <c r="G910" s="305"/>
      <c r="H910" s="305"/>
      <c r="I910" s="305"/>
      <c r="U910" s="155" t="str">
        <f t="shared" si="114"/>
        <v xml:space="preserve">  </v>
      </c>
    </row>
    <row r="911" spans="1:21" hidden="1">
      <c r="A911" s="308" t="s">
        <v>414</v>
      </c>
      <c r="B911" s="309" t="s">
        <v>525</v>
      </c>
      <c r="C911" s="212">
        <f>SUMIF('ตัดระหว่างกัน 2565'!D:D,'หมายเหตุ (2)'!$B911,'ตัดระหว่างกัน 2565'!L:L)-SUMIF('ตัดระหว่างกัน 2565'!D:D,$B911,'ตัดระหว่างกัน 2565'!K:K)</f>
        <v>0</v>
      </c>
      <c r="D911" s="213">
        <f>SUMIF('ตัดระหว่างกัน 2564'!D:D,$B911,'ตัดระหว่างกัน 2564'!L:L)-SUMIF('ตัดระหว่างกัน 2564'!D:D,'หมายเหตุ (2)'!$B911,'ตัดระหว่างกัน 2564'!K:K)</f>
        <v>0</v>
      </c>
      <c r="E911" s="305"/>
      <c r="F911" s="305"/>
      <c r="G911" s="305"/>
      <c r="H911" s="305"/>
      <c r="I911" s="305"/>
      <c r="U911" s="155" t="str">
        <f t="shared" si="114"/>
        <v xml:space="preserve">  </v>
      </c>
    </row>
    <row r="912" spans="1:21" hidden="1">
      <c r="A912" s="308" t="s">
        <v>420</v>
      </c>
      <c r="B912" s="309" t="s">
        <v>528</v>
      </c>
      <c r="C912" s="212">
        <f>SUMIF('ตัดระหว่างกัน 2565'!D:D,'หมายเหตุ (2)'!$B912,'ตัดระหว่างกัน 2565'!L:L)-SUMIF('ตัดระหว่างกัน 2565'!D:D,$B912,'ตัดระหว่างกัน 2565'!K:K)</f>
        <v>0</v>
      </c>
      <c r="D912" s="213">
        <f>SUMIF('ตัดระหว่างกัน 2564'!D:D,$B912,'ตัดระหว่างกัน 2564'!L:L)-SUMIF('ตัดระหว่างกัน 2564'!D:D,'หมายเหตุ (2)'!$B912,'ตัดระหว่างกัน 2564'!K:K)</f>
        <v>0</v>
      </c>
      <c r="E912" s="305"/>
      <c r="F912" s="305"/>
      <c r="G912" s="305"/>
      <c r="H912" s="305"/>
      <c r="I912" s="305"/>
      <c r="U912" s="155" t="str">
        <f t="shared" si="114"/>
        <v xml:space="preserve">  </v>
      </c>
    </row>
    <row r="913" spans="1:21" hidden="1">
      <c r="A913" s="308" t="s">
        <v>424</v>
      </c>
      <c r="B913" s="309" t="s">
        <v>529</v>
      </c>
      <c r="C913" s="212">
        <f>SUMIF('ตัดระหว่างกัน 2565'!D:D,'หมายเหตุ (2)'!$B913,'ตัดระหว่างกัน 2565'!L:L)-SUMIF('ตัดระหว่างกัน 2565'!D:D,$B913,'ตัดระหว่างกัน 2565'!K:K)</f>
        <v>0</v>
      </c>
      <c r="D913" s="213">
        <f>SUMIF('ตัดระหว่างกัน 2564'!D:D,$B913,'ตัดระหว่างกัน 2564'!L:L)-SUMIF('ตัดระหว่างกัน 2564'!D:D,'หมายเหตุ (2)'!$B913,'ตัดระหว่างกัน 2564'!K:K)</f>
        <v>0</v>
      </c>
      <c r="E913" s="305"/>
      <c r="F913" s="305"/>
      <c r="G913" s="305"/>
      <c r="H913" s="305"/>
      <c r="I913" s="305"/>
      <c r="U913" s="155" t="str">
        <f t="shared" si="114"/>
        <v xml:space="preserve">  </v>
      </c>
    </row>
    <row r="914" spans="1:21" hidden="1">
      <c r="A914" s="303" t="s">
        <v>426</v>
      </c>
      <c r="B914" s="309" t="s">
        <v>530</v>
      </c>
      <c r="C914" s="212">
        <f>SUMIF('ตัดระหว่างกัน 2565'!D:D,'หมายเหตุ (2)'!$B914,'ตัดระหว่างกัน 2565'!L:L)-SUMIF('ตัดระหว่างกัน 2565'!D:D,$B914,'ตัดระหว่างกัน 2565'!K:K)</f>
        <v>0</v>
      </c>
      <c r="D914" s="213">
        <f>SUMIF('ตัดระหว่างกัน 2564'!D:D,$B914,'ตัดระหว่างกัน 2564'!L:L)-SUMIF('ตัดระหว่างกัน 2564'!D:D,'หมายเหตุ (2)'!$B914,'ตัดระหว่างกัน 2564'!K:K)</f>
        <v>0</v>
      </c>
      <c r="E914" s="305"/>
      <c r="F914" s="305"/>
      <c r="G914" s="305"/>
      <c r="H914" s="305"/>
      <c r="I914" s="305"/>
      <c r="U914" s="155" t="str">
        <f t="shared" si="114"/>
        <v xml:space="preserve">  </v>
      </c>
    </row>
    <row r="915" spans="1:21" hidden="1">
      <c r="A915" s="308" t="s">
        <v>504</v>
      </c>
      <c r="B915" s="309" t="s">
        <v>531</v>
      </c>
      <c r="C915" s="212">
        <f>SUMIF('ตัดระหว่างกัน 2565'!D:D,'หมายเหตุ (2)'!$B915,'ตัดระหว่างกัน 2565'!L:L)-SUMIF('ตัดระหว่างกัน 2565'!D:D,$B915,'ตัดระหว่างกัน 2565'!K:K)</f>
        <v>0</v>
      </c>
      <c r="D915" s="213">
        <f>SUMIF('ตัดระหว่างกัน 2564'!D:D,$B915,'ตัดระหว่างกัน 2564'!L:L)-SUMIF('ตัดระหว่างกัน 2564'!D:D,'หมายเหตุ (2)'!$B915,'ตัดระหว่างกัน 2564'!K:K)</f>
        <v>0</v>
      </c>
      <c r="E915" s="305"/>
      <c r="F915" s="305"/>
      <c r="G915" s="305"/>
      <c r="H915" s="305"/>
      <c r="I915" s="305"/>
      <c r="U915" s="155" t="str">
        <f t="shared" si="114"/>
        <v xml:space="preserve">  </v>
      </c>
    </row>
    <row r="916" spans="1:21" hidden="1">
      <c r="A916" s="308" t="s">
        <v>430</v>
      </c>
      <c r="B916" s="309" t="s">
        <v>532</v>
      </c>
      <c r="C916" s="212">
        <f>SUMIF('ตัดระหว่างกัน 2565'!D:D,'หมายเหตุ (2)'!$B916,'ตัดระหว่างกัน 2565'!L:L)-SUMIF('ตัดระหว่างกัน 2565'!D:D,$B916,'ตัดระหว่างกัน 2565'!K:K)</f>
        <v>0</v>
      </c>
      <c r="D916" s="213">
        <f>SUMIF('ตัดระหว่างกัน 2564'!D:D,$B916,'ตัดระหว่างกัน 2564'!L:L)-SUMIF('ตัดระหว่างกัน 2564'!D:D,'หมายเหตุ (2)'!$B916,'ตัดระหว่างกัน 2564'!K:K)</f>
        <v>0</v>
      </c>
      <c r="E916" s="305"/>
      <c r="F916" s="305"/>
      <c r="G916" s="305"/>
      <c r="H916" s="305"/>
      <c r="I916" s="305"/>
      <c r="U916" s="155" t="str">
        <f t="shared" si="114"/>
        <v xml:space="preserve">  </v>
      </c>
    </row>
    <row r="917" spans="1:21" hidden="1">
      <c r="A917" s="308" t="s">
        <v>432</v>
      </c>
      <c r="B917" s="309" t="s">
        <v>533</v>
      </c>
      <c r="C917" s="212">
        <f>SUMIF('ตัดระหว่างกัน 2565'!D:D,'หมายเหตุ (2)'!$B917,'ตัดระหว่างกัน 2565'!L:L)-SUMIF('ตัดระหว่างกัน 2565'!D:D,$B917,'ตัดระหว่างกัน 2565'!K:K)</f>
        <v>0</v>
      </c>
      <c r="D917" s="213">
        <f>SUMIF('ตัดระหว่างกัน 2564'!D:D,$B917,'ตัดระหว่างกัน 2564'!L:L)-SUMIF('ตัดระหว่างกัน 2564'!D:D,'หมายเหตุ (2)'!$B917,'ตัดระหว่างกัน 2564'!K:K)</f>
        <v>0</v>
      </c>
      <c r="E917" s="305"/>
      <c r="F917" s="305"/>
      <c r="G917" s="305"/>
      <c r="H917" s="305"/>
      <c r="I917" s="305"/>
      <c r="U917" s="155" t="str">
        <f t="shared" si="114"/>
        <v xml:space="preserve">  </v>
      </c>
    </row>
    <row r="918" spans="1:21" hidden="1">
      <c r="A918" s="308" t="s">
        <v>434</v>
      </c>
      <c r="B918" s="309" t="s">
        <v>534</v>
      </c>
      <c r="C918" s="212">
        <f>SUMIF('ตัดระหว่างกัน 2565'!D:D,'หมายเหตุ (2)'!$B918,'ตัดระหว่างกัน 2565'!L:L)-SUMIF('ตัดระหว่างกัน 2565'!D:D,$B918,'ตัดระหว่างกัน 2565'!K:K)</f>
        <v>0</v>
      </c>
      <c r="D918" s="213">
        <f>SUMIF('ตัดระหว่างกัน 2564'!D:D,$B918,'ตัดระหว่างกัน 2564'!L:L)-SUMIF('ตัดระหว่างกัน 2564'!D:D,'หมายเหตุ (2)'!$B918,'ตัดระหว่างกัน 2564'!K:K)</f>
        <v>0</v>
      </c>
      <c r="E918" s="305"/>
      <c r="F918" s="305"/>
      <c r="G918" s="305"/>
      <c r="H918" s="305"/>
      <c r="I918" s="305"/>
      <c r="U918" s="155" t="str">
        <f t="shared" si="114"/>
        <v xml:space="preserve">  </v>
      </c>
    </row>
    <row r="919" spans="1:21" hidden="1">
      <c r="A919" s="308" t="s">
        <v>410</v>
      </c>
      <c r="B919" s="309" t="s">
        <v>535</v>
      </c>
      <c r="C919" s="212">
        <f>SUMIF('ตัดระหว่างกัน 2565'!D:D,'หมายเหตุ (2)'!$B919,'ตัดระหว่างกัน 2565'!L:L)-SUMIF('ตัดระหว่างกัน 2565'!D:D,$B919,'ตัดระหว่างกัน 2565'!K:K)</f>
        <v>0</v>
      </c>
      <c r="D919" s="213">
        <f>SUMIF('ตัดระหว่างกัน 2564'!D:D,$B919,'ตัดระหว่างกัน 2564'!L:L)-SUMIF('ตัดระหว่างกัน 2564'!D:D,'หมายเหตุ (2)'!$B919,'ตัดระหว่างกัน 2564'!K:K)</f>
        <v>0</v>
      </c>
      <c r="E919" s="305"/>
      <c r="F919" s="305"/>
      <c r="G919" s="305"/>
      <c r="H919" s="305"/>
      <c r="I919" s="305"/>
      <c r="U919" s="155" t="str">
        <f t="shared" si="114"/>
        <v xml:space="preserve">  </v>
      </c>
    </row>
    <row r="920" spans="1:21" hidden="1">
      <c r="A920" s="303" t="s">
        <v>486</v>
      </c>
      <c r="B920" s="304" t="s">
        <v>536</v>
      </c>
      <c r="C920" s="212">
        <f>SUMIF('ตัดระหว่างกัน 2565'!D:D,'หมายเหตุ (2)'!$B920,'ตัดระหว่างกัน 2565'!L:L)-SUMIF('ตัดระหว่างกัน 2565'!D:D,$B920,'ตัดระหว่างกัน 2565'!K:K)</f>
        <v>0</v>
      </c>
      <c r="D920" s="213">
        <f>SUMIF('ตัดระหว่างกัน 2564'!D:D,$B920,'ตัดระหว่างกัน 2564'!L:L)-SUMIF('ตัดระหว่างกัน 2564'!D:D,'หมายเหตุ (2)'!$B920,'ตัดระหว่างกัน 2564'!K:K)</f>
        <v>0</v>
      </c>
      <c r="E920" s="305" t="s">
        <v>1102</v>
      </c>
      <c r="F920" s="351">
        <f>SUM(C920:C924)</f>
        <v>0</v>
      </c>
      <c r="G920" s="305"/>
      <c r="H920" s="351">
        <f>SUM(D920:D924)</f>
        <v>0</v>
      </c>
      <c r="I920" s="305"/>
      <c r="U920" s="155" t="str">
        <f t="shared" si="114"/>
        <v xml:space="preserve">  </v>
      </c>
    </row>
    <row r="921" spans="1:21" hidden="1">
      <c r="A921" s="308" t="s">
        <v>416</v>
      </c>
      <c r="B921" s="309" t="s">
        <v>526</v>
      </c>
      <c r="C921" s="212">
        <f>SUMIF('ตัดระหว่างกัน 2565'!D:D,'หมายเหตุ (2)'!$B921,'ตัดระหว่างกัน 2565'!L:L)-SUMIF('ตัดระหว่างกัน 2565'!D:D,$B921,'ตัดระหว่างกัน 2565'!K:K)</f>
        <v>0</v>
      </c>
      <c r="D921" s="213">
        <f>SUMIF('ตัดระหว่างกัน 2564'!D:D,$B921,'ตัดระหว่างกัน 2564'!L:L)-SUMIF('ตัดระหว่างกัน 2564'!D:D,'หมายเหตุ (2)'!$B921,'ตัดระหว่างกัน 2564'!K:K)</f>
        <v>0</v>
      </c>
      <c r="E921" s="305"/>
      <c r="F921" s="305"/>
      <c r="G921" s="305"/>
      <c r="H921" s="305"/>
      <c r="I921" s="305"/>
      <c r="U921" s="155" t="str">
        <f t="shared" si="114"/>
        <v xml:space="preserve">  </v>
      </c>
    </row>
    <row r="922" spans="1:21" hidden="1">
      <c r="A922" s="303" t="s">
        <v>1050</v>
      </c>
      <c r="B922" s="309" t="s">
        <v>1046</v>
      </c>
      <c r="C922" s="212">
        <f>SUMIF('ตัดระหว่างกัน 2565'!D:D,'หมายเหตุ (2)'!$B922,'ตัดระหว่างกัน 2565'!L:L)-SUMIF('ตัดระหว่างกัน 2565'!D:D,$B922,'ตัดระหว่างกัน 2565'!K:K)</f>
        <v>0</v>
      </c>
      <c r="D922" s="213">
        <f>SUMIF('ตัดระหว่างกัน 2564'!D:D,$B922,'ตัดระหว่างกัน 2564'!L:L)-SUMIF('ตัดระหว่างกัน 2564'!D:D,'หมายเหตุ (2)'!$B922,'ตัดระหว่างกัน 2564'!K:K)</f>
        <v>0</v>
      </c>
      <c r="E922" s="305"/>
      <c r="F922" s="305"/>
      <c r="G922" s="305"/>
      <c r="H922" s="305"/>
      <c r="I922" s="305"/>
      <c r="U922" s="155" t="str">
        <f t="shared" si="114"/>
        <v xml:space="preserve">  </v>
      </c>
    </row>
    <row r="923" spans="1:21" hidden="1">
      <c r="A923" s="303" t="s">
        <v>1051</v>
      </c>
      <c r="B923" s="309" t="s">
        <v>1047</v>
      </c>
      <c r="C923" s="212">
        <f>SUMIF('ตัดระหว่างกัน 2565'!D:D,'หมายเหตุ (2)'!$B923,'ตัดระหว่างกัน 2565'!L:L)-SUMIF('ตัดระหว่างกัน 2565'!D:D,$B923,'ตัดระหว่างกัน 2565'!K:K)</f>
        <v>0</v>
      </c>
      <c r="D923" s="213">
        <f>SUMIF('ตัดระหว่างกัน 2564'!D:D,$B923,'ตัดระหว่างกัน 2564'!L:L)-SUMIF('ตัดระหว่างกัน 2564'!D:D,'หมายเหตุ (2)'!$B923,'ตัดระหว่างกัน 2564'!K:K)</f>
        <v>0</v>
      </c>
      <c r="E923" s="305"/>
      <c r="F923" s="305"/>
      <c r="G923" s="305"/>
      <c r="H923" s="305"/>
      <c r="I923" s="305"/>
      <c r="U923" s="155" t="str">
        <f t="shared" si="114"/>
        <v xml:space="preserve">  </v>
      </c>
    </row>
    <row r="924" spans="1:21" hidden="1">
      <c r="A924" s="308" t="s">
        <v>418</v>
      </c>
      <c r="B924" s="309" t="s">
        <v>527</v>
      </c>
      <c r="C924" s="212">
        <f>SUMIF('ตัดระหว่างกัน 2565'!D:D,'หมายเหตุ (2)'!$B924,'ตัดระหว่างกัน 2565'!L:L)-SUMIF('ตัดระหว่างกัน 2565'!D:D,$B924,'ตัดระหว่างกัน 2565'!K:K)</f>
        <v>0</v>
      </c>
      <c r="D924" s="213">
        <f>SUMIF('ตัดระหว่างกัน 2564'!D:D,$B924,'ตัดระหว่างกัน 2564'!L:L)-SUMIF('ตัดระหว่างกัน 2564'!D:D,'หมายเหตุ (2)'!$B924,'ตัดระหว่างกัน 2564'!K:K)</f>
        <v>0</v>
      </c>
      <c r="E924" s="305"/>
      <c r="F924" s="358"/>
      <c r="G924" s="305"/>
      <c r="H924" s="358"/>
      <c r="I924" s="305"/>
      <c r="U924" s="155" t="str">
        <f t="shared" si="114"/>
        <v xml:space="preserve">  </v>
      </c>
    </row>
    <row r="925" spans="1:21" hidden="1">
      <c r="A925" s="300"/>
      <c r="B925" s="296"/>
      <c r="C925" s="212"/>
      <c r="D925" s="213"/>
      <c r="E925" s="293" t="s">
        <v>537</v>
      </c>
      <c r="F925" s="347">
        <f>SUM(F903:F924)</f>
        <v>0</v>
      </c>
      <c r="G925" s="305"/>
      <c r="H925" s="347">
        <f>SUM(H903:H924)</f>
        <v>0</v>
      </c>
      <c r="I925" s="464"/>
      <c r="U925" s="155" t="str">
        <f t="shared" si="114"/>
        <v xml:space="preserve">  </v>
      </c>
    </row>
    <row r="926" spans="1:21" hidden="1">
      <c r="A926" s="300"/>
      <c r="B926" s="352"/>
      <c r="C926" s="212"/>
      <c r="D926" s="213"/>
      <c r="E926" s="293" t="s">
        <v>538</v>
      </c>
      <c r="F926" s="293"/>
      <c r="G926" s="305"/>
      <c r="H926" s="293"/>
      <c r="I926" s="293"/>
      <c r="U926" s="155" t="str">
        <f>IF(F947&lt;&gt;0,"แสดง",IF(H947&lt;&gt;0,"แสดง","  "))</f>
        <v xml:space="preserve">  </v>
      </c>
    </row>
    <row r="927" spans="1:21" hidden="1">
      <c r="A927" s="308" t="s">
        <v>540</v>
      </c>
      <c r="B927" s="348" t="s">
        <v>539</v>
      </c>
      <c r="C927" s="212">
        <f>SUMIF('ตัดระหว่างกัน 2565'!D:D,'หมายเหตุ (2)'!$B927,'ตัดระหว่างกัน 2565'!L:L)-SUMIF('ตัดระหว่างกัน 2565'!D:D,$B927,'ตัดระหว่างกัน 2565'!K:K)</f>
        <v>0</v>
      </c>
      <c r="D927" s="213">
        <f>SUMIF('ตัดระหว่างกัน 2564'!D:D,$B927,'ตัดระหว่างกัน 2564'!L:L)-SUMIF('ตัดระหว่างกัน 2564'!D:D,'หมายเหตุ (2)'!$B927,'ตัดระหว่างกัน 2564'!K:K)</f>
        <v>0</v>
      </c>
      <c r="E927" s="335" t="s">
        <v>1104</v>
      </c>
      <c r="F927" s="351">
        <f>SUM(C927:C929)</f>
        <v>0</v>
      </c>
      <c r="G927" s="305"/>
      <c r="H927" s="351">
        <f>SUM(D927:D929)</f>
        <v>0</v>
      </c>
      <c r="I927" s="305"/>
      <c r="U927" s="155" t="str">
        <f t="shared" si="114"/>
        <v xml:space="preserve">  </v>
      </c>
    </row>
    <row r="928" spans="1:21" hidden="1">
      <c r="A928" s="308" t="s">
        <v>542</v>
      </c>
      <c r="B928" s="348" t="s">
        <v>541</v>
      </c>
      <c r="C928" s="212">
        <f>SUMIF('ตัดระหว่างกัน 2565'!D:D,'หมายเหตุ (2)'!$B928,'ตัดระหว่างกัน 2565'!L:L)-SUMIF('ตัดระหว่างกัน 2565'!D:D,$B928,'ตัดระหว่างกัน 2565'!K:K)</f>
        <v>0</v>
      </c>
      <c r="D928" s="213">
        <f>SUMIF('ตัดระหว่างกัน 2564'!D:D,$B928,'ตัดระหว่างกัน 2564'!L:L)-SUMIF('ตัดระหว่างกัน 2564'!D:D,'หมายเหตุ (2)'!$B928,'ตัดระหว่างกัน 2564'!K:K)</f>
        <v>0</v>
      </c>
      <c r="E928" s="335"/>
      <c r="F928" s="305"/>
      <c r="G928" s="305"/>
      <c r="H928" s="305"/>
      <c r="I928" s="305"/>
      <c r="U928" s="155" t="str">
        <f t="shared" si="114"/>
        <v xml:space="preserve">  </v>
      </c>
    </row>
    <row r="929" spans="1:21" hidden="1">
      <c r="A929" s="308" t="s">
        <v>544</v>
      </c>
      <c r="B929" s="348" t="s">
        <v>543</v>
      </c>
      <c r="C929" s="212">
        <f>SUMIF('ตัดระหว่างกัน 2565'!D:D,'หมายเหตุ (2)'!$B929,'ตัดระหว่างกัน 2565'!L:L)-SUMIF('ตัดระหว่างกัน 2565'!D:D,$B929,'ตัดระหว่างกัน 2565'!K:K)</f>
        <v>0</v>
      </c>
      <c r="D929" s="213">
        <f>SUMIF('ตัดระหว่างกัน 2564'!D:D,$B929,'ตัดระหว่างกัน 2564'!L:L)-SUMIF('ตัดระหว่างกัน 2564'!D:D,'หมายเหตุ (2)'!$B929,'ตัดระหว่างกัน 2564'!K:K)</f>
        <v>0</v>
      </c>
      <c r="E929" s="335"/>
      <c r="F929" s="305"/>
      <c r="G929" s="305"/>
      <c r="H929" s="305"/>
      <c r="I929" s="305"/>
      <c r="U929" s="155" t="str">
        <f t="shared" si="114"/>
        <v xml:space="preserve">  </v>
      </c>
    </row>
    <row r="930" spans="1:21" hidden="1">
      <c r="A930" s="308" t="s">
        <v>372</v>
      </c>
      <c r="B930" s="309" t="s">
        <v>545</v>
      </c>
      <c r="C930" s="212">
        <f>SUMIF('ตัดระหว่างกัน 2565'!D:D,'หมายเหตุ (2)'!$B930,'ตัดระหว่างกัน 2565'!L:L)-SUMIF('ตัดระหว่างกัน 2565'!D:D,$B930,'ตัดระหว่างกัน 2565'!K:K)</f>
        <v>0</v>
      </c>
      <c r="D930" s="213">
        <f>SUMIF('ตัดระหว่างกัน 2564'!D:D,$B930,'ตัดระหว่างกัน 2564'!L:L)-SUMIF('ตัดระหว่างกัน 2564'!D:D,'หมายเหตุ (2)'!$B930,'ตัดระหว่างกัน 2564'!K:K)</f>
        <v>0</v>
      </c>
      <c r="E930" s="305" t="s">
        <v>493</v>
      </c>
      <c r="F930" s="351">
        <f>SUM(C930:C941)</f>
        <v>0</v>
      </c>
      <c r="G930" s="305"/>
      <c r="H930" s="351">
        <f>SUM(D930:D941)</f>
        <v>0</v>
      </c>
      <c r="I930" s="305"/>
      <c r="U930" s="155" t="str">
        <f t="shared" si="114"/>
        <v xml:space="preserve">  </v>
      </c>
    </row>
    <row r="931" spans="1:21" hidden="1">
      <c r="A931" s="308" t="s">
        <v>374</v>
      </c>
      <c r="B931" s="309" t="s">
        <v>546</v>
      </c>
      <c r="C931" s="212">
        <f>SUMIF('ตัดระหว่างกัน 2565'!D:D,'หมายเหตุ (2)'!$B931,'ตัดระหว่างกัน 2565'!L:L)-SUMIF('ตัดระหว่างกัน 2565'!D:D,$B931,'ตัดระหว่างกัน 2565'!K:K)</f>
        <v>0</v>
      </c>
      <c r="D931" s="213">
        <f>SUMIF('ตัดระหว่างกัน 2564'!D:D,$B931,'ตัดระหว่างกัน 2564'!L:L)-SUMIF('ตัดระหว่างกัน 2564'!D:D,'หมายเหตุ (2)'!$B931,'ตัดระหว่างกัน 2564'!K:K)</f>
        <v>0</v>
      </c>
      <c r="E931" s="305"/>
      <c r="F931" s="305"/>
      <c r="G931" s="305"/>
      <c r="H931" s="305"/>
      <c r="I931" s="305"/>
      <c r="U931" s="155" t="str">
        <f t="shared" si="114"/>
        <v xml:space="preserve">  </v>
      </c>
    </row>
    <row r="932" spans="1:21" hidden="1">
      <c r="A932" s="308" t="s">
        <v>335</v>
      </c>
      <c r="B932" s="309" t="s">
        <v>547</v>
      </c>
      <c r="C932" s="212">
        <f>SUMIF('ตัดระหว่างกัน 2565'!D:D,'หมายเหตุ (2)'!$B932,'ตัดระหว่างกัน 2565'!L:L)-SUMIF('ตัดระหว่างกัน 2565'!D:D,$B932,'ตัดระหว่างกัน 2565'!K:K)</f>
        <v>0</v>
      </c>
      <c r="D932" s="213">
        <f>SUMIF('ตัดระหว่างกัน 2564'!D:D,$B932,'ตัดระหว่างกัน 2564'!L:L)-SUMIF('ตัดระหว่างกัน 2564'!D:D,'หมายเหตุ (2)'!$B932,'ตัดระหว่างกัน 2564'!K:K)</f>
        <v>0</v>
      </c>
      <c r="E932" s="305"/>
      <c r="F932" s="305"/>
      <c r="G932" s="305"/>
      <c r="H932" s="305"/>
      <c r="I932" s="305"/>
      <c r="U932" s="155" t="str">
        <f t="shared" si="114"/>
        <v xml:space="preserve">  </v>
      </c>
    </row>
    <row r="933" spans="1:21" hidden="1">
      <c r="A933" s="308" t="s">
        <v>414</v>
      </c>
      <c r="B933" s="309" t="s">
        <v>548</v>
      </c>
      <c r="C933" s="212">
        <f>SUMIF('ตัดระหว่างกัน 2565'!D:D,'หมายเหตุ (2)'!$B933,'ตัดระหว่างกัน 2565'!L:L)-SUMIF('ตัดระหว่างกัน 2565'!D:D,$B933,'ตัดระหว่างกัน 2565'!K:K)</f>
        <v>0</v>
      </c>
      <c r="D933" s="213">
        <f>SUMIF('ตัดระหว่างกัน 2564'!D:D,$B933,'ตัดระหว่างกัน 2564'!L:L)-SUMIF('ตัดระหว่างกัน 2564'!D:D,'หมายเหตุ (2)'!$B933,'ตัดระหว่างกัน 2564'!K:K)</f>
        <v>0</v>
      </c>
      <c r="E933" s="305"/>
      <c r="F933" s="305"/>
      <c r="G933" s="305"/>
      <c r="H933" s="305"/>
      <c r="I933" s="305"/>
      <c r="U933" s="155" t="str">
        <f t="shared" si="114"/>
        <v xml:space="preserve">  </v>
      </c>
    </row>
    <row r="934" spans="1:21" hidden="1">
      <c r="A934" s="308" t="s">
        <v>420</v>
      </c>
      <c r="B934" s="309" t="s">
        <v>551</v>
      </c>
      <c r="C934" s="212">
        <f>SUMIF('ตัดระหว่างกัน 2565'!D:D,'หมายเหตุ (2)'!$B934,'ตัดระหว่างกัน 2565'!L:L)-SUMIF('ตัดระหว่างกัน 2565'!D:D,$B934,'ตัดระหว่างกัน 2565'!K:K)</f>
        <v>0</v>
      </c>
      <c r="D934" s="213">
        <f>SUMIF('ตัดระหว่างกัน 2564'!D:D,$B934,'ตัดระหว่างกัน 2564'!L:L)-SUMIF('ตัดระหว่างกัน 2564'!D:D,'หมายเหตุ (2)'!$B934,'ตัดระหว่างกัน 2564'!K:K)</f>
        <v>0</v>
      </c>
      <c r="E934" s="305"/>
      <c r="F934" s="305"/>
      <c r="G934" s="305"/>
      <c r="H934" s="305"/>
      <c r="I934" s="305"/>
      <c r="U934" s="155" t="str">
        <f t="shared" si="114"/>
        <v xml:space="preserve">  </v>
      </c>
    </row>
    <row r="935" spans="1:21" hidden="1">
      <c r="A935" s="308" t="s">
        <v>424</v>
      </c>
      <c r="B935" s="309" t="s">
        <v>552</v>
      </c>
      <c r="C935" s="212">
        <f>SUMIF('ตัดระหว่างกัน 2565'!D:D,'หมายเหตุ (2)'!$B935,'ตัดระหว่างกัน 2565'!L:L)-SUMIF('ตัดระหว่างกัน 2565'!D:D,$B935,'ตัดระหว่างกัน 2565'!K:K)</f>
        <v>0</v>
      </c>
      <c r="D935" s="213">
        <f>SUMIF('ตัดระหว่างกัน 2564'!D:D,$B935,'ตัดระหว่างกัน 2564'!L:L)-SUMIF('ตัดระหว่างกัน 2564'!D:D,'หมายเหตุ (2)'!$B935,'ตัดระหว่างกัน 2564'!K:K)</f>
        <v>0</v>
      </c>
      <c r="E935" s="305"/>
      <c r="F935" s="305"/>
      <c r="G935" s="305"/>
      <c r="H935" s="305"/>
      <c r="I935" s="305"/>
      <c r="U935" s="155" t="str">
        <f t="shared" si="114"/>
        <v xml:space="preserve">  </v>
      </c>
    </row>
    <row r="936" spans="1:21" hidden="1">
      <c r="A936" s="303" t="s">
        <v>426</v>
      </c>
      <c r="B936" s="309" t="s">
        <v>553</v>
      </c>
      <c r="C936" s="212">
        <f>SUMIF('ตัดระหว่างกัน 2565'!D:D,'หมายเหตุ (2)'!$B936,'ตัดระหว่างกัน 2565'!L:L)-SUMIF('ตัดระหว่างกัน 2565'!D:D,$B936,'ตัดระหว่างกัน 2565'!K:K)</f>
        <v>0</v>
      </c>
      <c r="D936" s="213">
        <f>SUMIF('ตัดระหว่างกัน 2564'!D:D,$B936,'ตัดระหว่างกัน 2564'!L:L)-SUMIF('ตัดระหว่างกัน 2564'!D:D,'หมายเหตุ (2)'!$B936,'ตัดระหว่างกัน 2564'!K:K)</f>
        <v>0</v>
      </c>
      <c r="E936" s="305"/>
      <c r="F936" s="305"/>
      <c r="G936" s="305"/>
      <c r="H936" s="305"/>
      <c r="I936" s="305"/>
      <c r="U936" s="155" t="str">
        <f t="shared" ref="U936:U999" si="119">IF(F936&lt;&gt;0,"แสดง",IF(H936&lt;&gt;0,"แสดง","  "))</f>
        <v xml:space="preserve">  </v>
      </c>
    </row>
    <row r="937" spans="1:21" hidden="1">
      <c r="A937" s="308" t="s">
        <v>504</v>
      </c>
      <c r="B937" s="309" t="s">
        <v>554</v>
      </c>
      <c r="C937" s="212">
        <f>SUMIF('ตัดระหว่างกัน 2565'!D:D,'หมายเหตุ (2)'!$B937,'ตัดระหว่างกัน 2565'!L:L)-SUMIF('ตัดระหว่างกัน 2565'!D:D,$B937,'ตัดระหว่างกัน 2565'!K:K)</f>
        <v>0</v>
      </c>
      <c r="D937" s="213">
        <f>SUMIF('ตัดระหว่างกัน 2564'!D:D,$B937,'ตัดระหว่างกัน 2564'!L:L)-SUMIF('ตัดระหว่างกัน 2564'!D:D,'หมายเหตุ (2)'!$B937,'ตัดระหว่างกัน 2564'!K:K)</f>
        <v>0</v>
      </c>
      <c r="E937" s="305"/>
      <c r="F937" s="305"/>
      <c r="G937" s="305"/>
      <c r="H937" s="305"/>
      <c r="I937" s="305"/>
      <c r="U937" s="155" t="str">
        <f t="shared" si="119"/>
        <v xml:space="preserve">  </v>
      </c>
    </row>
    <row r="938" spans="1:21" hidden="1">
      <c r="A938" s="308" t="s">
        <v>430</v>
      </c>
      <c r="B938" s="309" t="s">
        <v>555</v>
      </c>
      <c r="C938" s="212">
        <f>SUMIF('ตัดระหว่างกัน 2565'!D:D,'หมายเหตุ (2)'!$B938,'ตัดระหว่างกัน 2565'!L:L)-SUMIF('ตัดระหว่างกัน 2565'!D:D,$B938,'ตัดระหว่างกัน 2565'!K:K)</f>
        <v>0</v>
      </c>
      <c r="D938" s="213">
        <f>SUMIF('ตัดระหว่างกัน 2564'!D:D,$B938,'ตัดระหว่างกัน 2564'!L:L)-SUMIF('ตัดระหว่างกัน 2564'!D:D,'หมายเหตุ (2)'!$B938,'ตัดระหว่างกัน 2564'!K:K)</f>
        <v>0</v>
      </c>
      <c r="E938" s="305"/>
      <c r="F938" s="305"/>
      <c r="G938" s="305"/>
      <c r="H938" s="305"/>
      <c r="I938" s="305"/>
      <c r="U938" s="155" t="str">
        <f t="shared" si="119"/>
        <v xml:space="preserve">  </v>
      </c>
    </row>
    <row r="939" spans="1:21" hidden="1">
      <c r="A939" s="308" t="s">
        <v>432</v>
      </c>
      <c r="B939" s="309" t="s">
        <v>556</v>
      </c>
      <c r="C939" s="212">
        <f>SUMIF('ตัดระหว่างกัน 2565'!D:D,'หมายเหตุ (2)'!$B939,'ตัดระหว่างกัน 2565'!L:L)-SUMIF('ตัดระหว่างกัน 2565'!D:D,$B939,'ตัดระหว่างกัน 2565'!K:K)</f>
        <v>0</v>
      </c>
      <c r="D939" s="213">
        <f>SUMIF('ตัดระหว่างกัน 2564'!D:D,$B939,'ตัดระหว่างกัน 2564'!L:L)-SUMIF('ตัดระหว่างกัน 2564'!D:D,'หมายเหตุ (2)'!$B939,'ตัดระหว่างกัน 2564'!K:K)</f>
        <v>0</v>
      </c>
      <c r="E939" s="305"/>
      <c r="F939" s="305"/>
      <c r="G939" s="305"/>
      <c r="H939" s="305"/>
      <c r="I939" s="305"/>
      <c r="U939" s="155" t="str">
        <f t="shared" si="119"/>
        <v xml:space="preserve">  </v>
      </c>
    </row>
    <row r="940" spans="1:21" hidden="1">
      <c r="A940" s="308" t="s">
        <v>434</v>
      </c>
      <c r="B940" s="309" t="s">
        <v>557</v>
      </c>
      <c r="C940" s="212">
        <f>SUMIF('ตัดระหว่างกัน 2565'!D:D,'หมายเหตุ (2)'!$B940,'ตัดระหว่างกัน 2565'!L:L)-SUMIF('ตัดระหว่างกัน 2565'!D:D,$B940,'ตัดระหว่างกัน 2565'!K:K)</f>
        <v>0</v>
      </c>
      <c r="D940" s="213">
        <f>SUMIF('ตัดระหว่างกัน 2564'!D:D,$B940,'ตัดระหว่างกัน 2564'!L:L)-SUMIF('ตัดระหว่างกัน 2564'!D:D,'หมายเหตุ (2)'!$B940,'ตัดระหว่างกัน 2564'!K:K)</f>
        <v>0</v>
      </c>
      <c r="E940" s="305"/>
      <c r="F940" s="305"/>
      <c r="G940" s="305"/>
      <c r="H940" s="305"/>
      <c r="I940" s="305"/>
      <c r="U940" s="155" t="str">
        <f t="shared" si="119"/>
        <v xml:space="preserve">  </v>
      </c>
    </row>
    <row r="941" spans="1:21" hidden="1">
      <c r="A941" s="308" t="s">
        <v>410</v>
      </c>
      <c r="B941" s="309" t="s">
        <v>558</v>
      </c>
      <c r="C941" s="212">
        <f>SUMIF('ตัดระหว่างกัน 2565'!D:D,'หมายเหตุ (2)'!$B941,'ตัดระหว่างกัน 2565'!L:L)-SUMIF('ตัดระหว่างกัน 2565'!D:D,$B941,'ตัดระหว่างกัน 2565'!K:K)</f>
        <v>0</v>
      </c>
      <c r="D941" s="213">
        <f>SUMIF('ตัดระหว่างกัน 2564'!D:D,$B941,'ตัดระหว่างกัน 2564'!L:L)-SUMIF('ตัดระหว่างกัน 2564'!D:D,'หมายเหตุ (2)'!$B941,'ตัดระหว่างกัน 2564'!K:K)</f>
        <v>0</v>
      </c>
      <c r="E941" s="305"/>
      <c r="F941" s="305"/>
      <c r="G941" s="305"/>
      <c r="H941" s="305"/>
      <c r="I941" s="305"/>
      <c r="U941" s="155" t="str">
        <f t="shared" si="119"/>
        <v xml:space="preserve">  </v>
      </c>
    </row>
    <row r="942" spans="1:21" hidden="1">
      <c r="A942" s="303" t="s">
        <v>486</v>
      </c>
      <c r="B942" s="304" t="s">
        <v>559</v>
      </c>
      <c r="C942" s="212">
        <f>SUMIF('ตัดระหว่างกัน 2565'!D:D,'หมายเหตุ (2)'!$B942,'ตัดระหว่างกัน 2565'!L:L)-SUMIF('ตัดระหว่างกัน 2565'!D:D,$B942,'ตัดระหว่างกัน 2565'!K:K)</f>
        <v>0</v>
      </c>
      <c r="D942" s="213">
        <f>SUMIF('ตัดระหว่างกัน 2564'!D:D,$B942,'ตัดระหว่างกัน 2564'!L:L)-SUMIF('ตัดระหว่างกัน 2564'!D:D,'หมายเหตุ (2)'!$B942,'ตัดระหว่างกัน 2564'!K:K)</f>
        <v>0</v>
      </c>
      <c r="E942" s="305" t="s">
        <v>1103</v>
      </c>
      <c r="F942" s="351">
        <f>SUM(C942:C946)</f>
        <v>0</v>
      </c>
      <c r="G942" s="305"/>
      <c r="H942" s="351">
        <f>SUM(D942:D946)</f>
        <v>0</v>
      </c>
      <c r="I942" s="305"/>
      <c r="U942" s="155" t="str">
        <f t="shared" si="119"/>
        <v xml:space="preserve">  </v>
      </c>
    </row>
    <row r="943" spans="1:21" hidden="1">
      <c r="A943" s="308" t="s">
        <v>416</v>
      </c>
      <c r="B943" s="309" t="s">
        <v>549</v>
      </c>
      <c r="C943" s="212">
        <f>SUMIF('ตัดระหว่างกัน 2565'!D:D,'หมายเหตุ (2)'!$B943,'ตัดระหว่างกัน 2565'!L:L)-SUMIF('ตัดระหว่างกัน 2565'!D:D,$B943,'ตัดระหว่างกัน 2565'!K:K)</f>
        <v>0</v>
      </c>
      <c r="D943" s="213">
        <f>SUMIF('ตัดระหว่างกัน 2564'!D:D,$B943,'ตัดระหว่างกัน 2564'!L:L)-SUMIF('ตัดระหว่างกัน 2564'!D:D,'หมายเหตุ (2)'!$B943,'ตัดระหว่างกัน 2564'!K:K)</f>
        <v>0</v>
      </c>
      <c r="E943" s="305"/>
      <c r="F943" s="305"/>
      <c r="G943" s="305"/>
      <c r="H943" s="305"/>
      <c r="I943" s="305"/>
      <c r="U943" s="155" t="str">
        <f t="shared" si="119"/>
        <v xml:space="preserve">  </v>
      </c>
    </row>
    <row r="944" spans="1:21" hidden="1">
      <c r="A944" s="303" t="s">
        <v>1050</v>
      </c>
      <c r="B944" s="309" t="s">
        <v>1048</v>
      </c>
      <c r="C944" s="212">
        <f>SUMIF('ตัดระหว่างกัน 2565'!D:D,'หมายเหตุ (2)'!$B944,'ตัดระหว่างกัน 2565'!L:L)-SUMIF('ตัดระหว่างกัน 2565'!D:D,$B944,'ตัดระหว่างกัน 2565'!K:K)</f>
        <v>0</v>
      </c>
      <c r="D944" s="213">
        <f>SUMIF('ตัดระหว่างกัน 2564'!D:D,$B944,'ตัดระหว่างกัน 2564'!L:L)-SUMIF('ตัดระหว่างกัน 2564'!D:D,'หมายเหตุ (2)'!$B944,'ตัดระหว่างกัน 2564'!K:K)</f>
        <v>0</v>
      </c>
      <c r="E944" s="305"/>
      <c r="F944" s="305"/>
      <c r="G944" s="305"/>
      <c r="H944" s="305"/>
      <c r="I944" s="305"/>
      <c r="U944" s="155" t="str">
        <f t="shared" si="119"/>
        <v xml:space="preserve">  </v>
      </c>
    </row>
    <row r="945" spans="1:21" hidden="1">
      <c r="A945" s="303" t="s">
        <v>1051</v>
      </c>
      <c r="B945" s="309" t="s">
        <v>1049</v>
      </c>
      <c r="C945" s="212">
        <f>SUMIF('ตัดระหว่างกัน 2565'!D:D,'หมายเหตุ (2)'!$B945,'ตัดระหว่างกัน 2565'!L:L)-SUMIF('ตัดระหว่างกัน 2565'!D:D,$B945,'ตัดระหว่างกัน 2565'!K:K)</f>
        <v>0</v>
      </c>
      <c r="D945" s="213">
        <f>SUMIF('ตัดระหว่างกัน 2564'!D:D,$B945,'ตัดระหว่างกัน 2564'!L:L)-SUMIF('ตัดระหว่างกัน 2564'!D:D,'หมายเหตุ (2)'!$B945,'ตัดระหว่างกัน 2564'!K:K)</f>
        <v>0</v>
      </c>
      <c r="E945" s="305"/>
      <c r="F945" s="305"/>
      <c r="G945" s="305"/>
      <c r="H945" s="305"/>
      <c r="I945" s="305"/>
      <c r="U945" s="155" t="str">
        <f t="shared" si="119"/>
        <v xml:space="preserve">  </v>
      </c>
    </row>
    <row r="946" spans="1:21" hidden="1">
      <c r="A946" s="308" t="s">
        <v>418</v>
      </c>
      <c r="B946" s="309" t="s">
        <v>550</v>
      </c>
      <c r="C946" s="212">
        <f>SUMIF('ตัดระหว่างกัน 2565'!D:D,'หมายเหตุ (2)'!$B946,'ตัดระหว่างกัน 2565'!L:L)-SUMIF('ตัดระหว่างกัน 2565'!D:D,$B946,'ตัดระหว่างกัน 2565'!K:K)</f>
        <v>0</v>
      </c>
      <c r="D946" s="213">
        <f>SUMIF('ตัดระหว่างกัน 2564'!D:D,$B946,'ตัดระหว่างกัน 2564'!L:L)-SUMIF('ตัดระหว่างกัน 2564'!D:D,'หมายเหตุ (2)'!$B946,'ตัดระหว่างกัน 2564'!K:K)</f>
        <v>0</v>
      </c>
      <c r="E946" s="305"/>
      <c r="F946" s="358"/>
      <c r="G946" s="305"/>
      <c r="H946" s="358"/>
      <c r="I946" s="305"/>
      <c r="U946" s="155" t="str">
        <f t="shared" si="119"/>
        <v xml:space="preserve">  </v>
      </c>
    </row>
    <row r="947" spans="1:21" hidden="1">
      <c r="A947" s="303"/>
      <c r="B947" s="352"/>
      <c r="C947" s="212"/>
      <c r="D947" s="213"/>
      <c r="E947" s="293" t="s">
        <v>560</v>
      </c>
      <c r="F947" s="347">
        <f>SUM(F927:F946)</f>
        <v>0</v>
      </c>
      <c r="G947" s="305"/>
      <c r="H947" s="347">
        <f>SUM(H927:H946)</f>
        <v>0</v>
      </c>
      <c r="I947" s="464"/>
      <c r="U947" s="155" t="str">
        <f t="shared" si="119"/>
        <v xml:space="preserve">  </v>
      </c>
    </row>
    <row r="948" spans="1:21" hidden="1">
      <c r="A948" s="300"/>
      <c r="B948" s="352"/>
      <c r="C948" s="212"/>
      <c r="D948" s="213"/>
      <c r="E948" s="293" t="s">
        <v>561</v>
      </c>
      <c r="F948" s="293"/>
      <c r="G948" s="305"/>
      <c r="H948" s="293"/>
      <c r="I948" s="293"/>
      <c r="U948" s="155" t="str">
        <f>IF(F980&lt;&gt;0,"แสดง",IF(H980&lt;&gt;0,"แสดง","  "))</f>
        <v xml:space="preserve">  </v>
      </c>
    </row>
    <row r="949" spans="1:21" hidden="1">
      <c r="A949" s="308" t="s">
        <v>563</v>
      </c>
      <c r="B949" s="348" t="s">
        <v>562</v>
      </c>
      <c r="C949" s="212">
        <f>SUMIF('ตัดระหว่างกัน 2565'!D:D,'หมายเหตุ (2)'!$B949,'ตัดระหว่างกัน 2565'!L:L)-SUMIF('ตัดระหว่างกัน 2565'!D:D,$B949,'ตัดระหว่างกัน 2565'!K:K)</f>
        <v>0</v>
      </c>
      <c r="D949" s="213">
        <f>SUMIF('ตัดระหว่างกัน 2564'!D:D,$B949,'ตัดระหว่างกัน 2564'!L:L)-SUMIF('ตัดระหว่างกัน 2564'!D:D,'หมายเหตุ (2)'!$B949,'ตัดระหว่างกัน 2564'!K:K)</f>
        <v>0</v>
      </c>
      <c r="E949" s="335" t="s">
        <v>1104</v>
      </c>
      <c r="F949" s="351">
        <f>SUM(C949:C961)</f>
        <v>0</v>
      </c>
      <c r="G949" s="305"/>
      <c r="H949" s="351">
        <f>SUM(D949:D961)</f>
        <v>0</v>
      </c>
      <c r="I949" s="305"/>
      <c r="U949" s="155" t="str">
        <f t="shared" si="119"/>
        <v xml:space="preserve">  </v>
      </c>
    </row>
    <row r="950" spans="1:21" hidden="1">
      <c r="A950" s="308" t="s">
        <v>565</v>
      </c>
      <c r="B950" s="348" t="s">
        <v>564</v>
      </c>
      <c r="C950" s="212">
        <f>SUMIF('ตัดระหว่างกัน 2565'!D:D,'หมายเหตุ (2)'!$B950,'ตัดระหว่างกัน 2565'!L:L)-SUMIF('ตัดระหว่างกัน 2565'!D:D,$B950,'ตัดระหว่างกัน 2565'!K:K)</f>
        <v>0</v>
      </c>
      <c r="D950" s="213">
        <f>SUMIF('ตัดระหว่างกัน 2564'!D:D,$B950,'ตัดระหว่างกัน 2564'!L:L)-SUMIF('ตัดระหว่างกัน 2564'!D:D,'หมายเหตุ (2)'!$B950,'ตัดระหว่างกัน 2564'!K:K)</f>
        <v>0</v>
      </c>
      <c r="E950" s="335"/>
      <c r="F950" s="305"/>
      <c r="G950" s="305"/>
      <c r="H950" s="305"/>
      <c r="I950" s="305"/>
      <c r="U950" s="155" t="str">
        <f t="shared" si="119"/>
        <v xml:space="preserve">  </v>
      </c>
    </row>
    <row r="951" spans="1:21" hidden="1">
      <c r="A951" s="308" t="s">
        <v>567</v>
      </c>
      <c r="B951" s="348" t="s">
        <v>566</v>
      </c>
      <c r="C951" s="212">
        <f>SUMIF('ตัดระหว่างกัน 2565'!D:D,'หมายเหตุ (2)'!$B951,'ตัดระหว่างกัน 2565'!L:L)-SUMIF('ตัดระหว่างกัน 2565'!D:D,$B951,'ตัดระหว่างกัน 2565'!K:K)</f>
        <v>0</v>
      </c>
      <c r="D951" s="213">
        <f>SUMIF('ตัดระหว่างกัน 2564'!D:D,$B951,'ตัดระหว่างกัน 2564'!L:L)-SUMIF('ตัดระหว่างกัน 2564'!D:D,'หมายเหตุ (2)'!$B951,'ตัดระหว่างกัน 2564'!K:K)</f>
        <v>0</v>
      </c>
      <c r="E951" s="335"/>
      <c r="F951" s="305"/>
      <c r="G951" s="305"/>
      <c r="H951" s="305"/>
      <c r="I951" s="305"/>
      <c r="U951" s="155" t="str">
        <f t="shared" si="119"/>
        <v xml:space="preserve">  </v>
      </c>
    </row>
    <row r="952" spans="1:21" hidden="1">
      <c r="A952" s="308" t="s">
        <v>569</v>
      </c>
      <c r="B952" s="348" t="s">
        <v>568</v>
      </c>
      <c r="C952" s="212">
        <f>SUMIF('ตัดระหว่างกัน 2565'!D:D,'หมายเหตุ (2)'!$B952,'ตัดระหว่างกัน 2565'!L:L)-SUMIF('ตัดระหว่างกัน 2565'!D:D,$B952,'ตัดระหว่างกัน 2565'!K:K)</f>
        <v>0</v>
      </c>
      <c r="D952" s="213">
        <f>SUMIF('ตัดระหว่างกัน 2564'!D:D,$B952,'ตัดระหว่างกัน 2564'!L:L)-SUMIF('ตัดระหว่างกัน 2564'!D:D,'หมายเหตุ (2)'!$B952,'ตัดระหว่างกัน 2564'!K:K)</f>
        <v>0</v>
      </c>
      <c r="E952" s="335"/>
      <c r="F952" s="305"/>
      <c r="G952" s="305"/>
      <c r="H952" s="305"/>
      <c r="I952" s="305"/>
      <c r="U952" s="155" t="str">
        <f t="shared" si="119"/>
        <v xml:space="preserve">  </v>
      </c>
    </row>
    <row r="953" spans="1:21" hidden="1">
      <c r="A953" s="308" t="s">
        <v>571</v>
      </c>
      <c r="B953" s="348" t="s">
        <v>570</v>
      </c>
      <c r="C953" s="212">
        <f>SUMIF('ตัดระหว่างกัน 2565'!D:D,'หมายเหตุ (2)'!$B953,'ตัดระหว่างกัน 2565'!L:L)-SUMIF('ตัดระหว่างกัน 2565'!D:D,$B953,'ตัดระหว่างกัน 2565'!K:K)</f>
        <v>0</v>
      </c>
      <c r="D953" s="213">
        <f>SUMIF('ตัดระหว่างกัน 2564'!D:D,$B953,'ตัดระหว่างกัน 2564'!L:L)-SUMIF('ตัดระหว่างกัน 2564'!D:D,'หมายเหตุ (2)'!$B953,'ตัดระหว่างกัน 2564'!K:K)</f>
        <v>0</v>
      </c>
      <c r="E953" s="335"/>
      <c r="F953" s="305"/>
      <c r="G953" s="305"/>
      <c r="H953" s="305"/>
      <c r="I953" s="305"/>
      <c r="U953" s="155" t="str">
        <f t="shared" si="119"/>
        <v xml:space="preserve">  </v>
      </c>
    </row>
    <row r="954" spans="1:21" hidden="1">
      <c r="A954" s="308" t="s">
        <v>573</v>
      </c>
      <c r="B954" s="348" t="s">
        <v>572</v>
      </c>
      <c r="C954" s="212">
        <f>SUMIF('ตัดระหว่างกัน 2565'!D:D,'หมายเหตุ (2)'!$B954,'ตัดระหว่างกัน 2565'!L:L)-SUMIF('ตัดระหว่างกัน 2565'!D:D,$B954,'ตัดระหว่างกัน 2565'!K:K)</f>
        <v>0</v>
      </c>
      <c r="D954" s="213">
        <f>SUMIF('ตัดระหว่างกัน 2564'!D:D,$B954,'ตัดระหว่างกัน 2564'!L:L)-SUMIF('ตัดระหว่างกัน 2564'!D:D,'หมายเหตุ (2)'!$B954,'ตัดระหว่างกัน 2564'!K:K)</f>
        <v>0</v>
      </c>
      <c r="E954" s="335"/>
      <c r="F954" s="305"/>
      <c r="G954" s="305"/>
      <c r="H954" s="305"/>
      <c r="I954" s="305"/>
      <c r="U954" s="155" t="str">
        <f t="shared" si="119"/>
        <v xml:space="preserve">  </v>
      </c>
    </row>
    <row r="955" spans="1:21" hidden="1">
      <c r="A955" s="308" t="s">
        <v>575</v>
      </c>
      <c r="B955" s="348" t="s">
        <v>574</v>
      </c>
      <c r="C955" s="212">
        <f>SUMIF('ตัดระหว่างกัน 2565'!D:D,'หมายเหตุ (2)'!$B955,'ตัดระหว่างกัน 2565'!L:L)-SUMIF('ตัดระหว่างกัน 2565'!D:D,$B955,'ตัดระหว่างกัน 2565'!K:K)</f>
        <v>0</v>
      </c>
      <c r="D955" s="213">
        <f>SUMIF('ตัดระหว่างกัน 2564'!D:D,$B955,'ตัดระหว่างกัน 2564'!L:L)-SUMIF('ตัดระหว่างกัน 2564'!D:D,'หมายเหตุ (2)'!$B955,'ตัดระหว่างกัน 2564'!K:K)</f>
        <v>0</v>
      </c>
      <c r="E955" s="335"/>
      <c r="F955" s="305"/>
      <c r="G955" s="305"/>
      <c r="H955" s="305"/>
      <c r="I955" s="305"/>
      <c r="U955" s="155" t="str">
        <f t="shared" si="119"/>
        <v xml:space="preserve">  </v>
      </c>
    </row>
    <row r="956" spans="1:21" hidden="1">
      <c r="A956" s="308" t="s">
        <v>577</v>
      </c>
      <c r="B956" s="348" t="s">
        <v>576</v>
      </c>
      <c r="C956" s="212">
        <f>SUMIF('ตัดระหว่างกัน 2565'!D:D,'หมายเหตุ (2)'!$B956,'ตัดระหว่างกัน 2565'!L:L)-SUMIF('ตัดระหว่างกัน 2565'!D:D,$B956,'ตัดระหว่างกัน 2565'!K:K)</f>
        <v>0</v>
      </c>
      <c r="D956" s="213">
        <f>SUMIF('ตัดระหว่างกัน 2564'!D:D,$B956,'ตัดระหว่างกัน 2564'!L:L)-SUMIF('ตัดระหว่างกัน 2564'!D:D,'หมายเหตุ (2)'!$B956,'ตัดระหว่างกัน 2564'!K:K)</f>
        <v>0</v>
      </c>
      <c r="E956" s="335"/>
      <c r="F956" s="305"/>
      <c r="G956" s="305"/>
      <c r="H956" s="305"/>
      <c r="I956" s="305"/>
      <c r="U956" s="155" t="str">
        <f t="shared" si="119"/>
        <v xml:space="preserve">  </v>
      </c>
    </row>
    <row r="957" spans="1:21" hidden="1">
      <c r="A957" s="308" t="s">
        <v>579</v>
      </c>
      <c r="B957" s="348" t="s">
        <v>578</v>
      </c>
      <c r="C957" s="212">
        <f>SUMIF('ตัดระหว่างกัน 2565'!D:D,'หมายเหตุ (2)'!$B957,'ตัดระหว่างกัน 2565'!L:L)-SUMIF('ตัดระหว่างกัน 2565'!D:D,$B957,'ตัดระหว่างกัน 2565'!K:K)</f>
        <v>0</v>
      </c>
      <c r="D957" s="213">
        <f>SUMIF('ตัดระหว่างกัน 2564'!D:D,$B957,'ตัดระหว่างกัน 2564'!L:L)-SUMIF('ตัดระหว่างกัน 2564'!D:D,'หมายเหตุ (2)'!$B957,'ตัดระหว่างกัน 2564'!K:K)</f>
        <v>0</v>
      </c>
      <c r="E957" s="335"/>
      <c r="F957" s="305"/>
      <c r="G957" s="305"/>
      <c r="H957" s="305"/>
      <c r="I957" s="305"/>
      <c r="U957" s="155" t="str">
        <f t="shared" si="119"/>
        <v xml:space="preserve">  </v>
      </c>
    </row>
    <row r="958" spans="1:21" hidden="1">
      <c r="A958" s="308" t="s">
        <v>581</v>
      </c>
      <c r="B958" s="348" t="s">
        <v>580</v>
      </c>
      <c r="C958" s="212">
        <f>SUMIF('ตัดระหว่างกัน 2565'!D:D,'หมายเหตุ (2)'!$B958,'ตัดระหว่างกัน 2565'!L:L)-SUMIF('ตัดระหว่างกัน 2565'!D:D,$B958,'ตัดระหว่างกัน 2565'!K:K)</f>
        <v>0</v>
      </c>
      <c r="D958" s="213">
        <f>SUMIF('ตัดระหว่างกัน 2564'!D:D,$B958,'ตัดระหว่างกัน 2564'!L:L)-SUMIF('ตัดระหว่างกัน 2564'!D:D,'หมายเหตุ (2)'!$B958,'ตัดระหว่างกัน 2564'!K:K)</f>
        <v>0</v>
      </c>
      <c r="E958" s="335"/>
      <c r="F958" s="305"/>
      <c r="G958" s="305"/>
      <c r="H958" s="305"/>
      <c r="I958" s="305"/>
      <c r="U958" s="155" t="str">
        <f t="shared" si="119"/>
        <v xml:space="preserve">  </v>
      </c>
    </row>
    <row r="959" spans="1:21" hidden="1">
      <c r="A959" s="308" t="s">
        <v>583</v>
      </c>
      <c r="B959" s="348" t="s">
        <v>582</v>
      </c>
      <c r="C959" s="212">
        <f>SUMIF('ตัดระหว่างกัน 2565'!D:D,'หมายเหตุ (2)'!$B959,'ตัดระหว่างกัน 2565'!L:L)-SUMIF('ตัดระหว่างกัน 2565'!D:D,$B959,'ตัดระหว่างกัน 2565'!K:K)</f>
        <v>0</v>
      </c>
      <c r="D959" s="213">
        <f>SUMIF('ตัดระหว่างกัน 2564'!D:D,$B959,'ตัดระหว่างกัน 2564'!L:L)-SUMIF('ตัดระหว่างกัน 2564'!D:D,'หมายเหตุ (2)'!$B959,'ตัดระหว่างกัน 2564'!K:K)</f>
        <v>0</v>
      </c>
      <c r="E959" s="335"/>
      <c r="F959" s="305"/>
      <c r="G959" s="305"/>
      <c r="H959" s="305"/>
      <c r="I959" s="305"/>
      <c r="U959" s="155" t="str">
        <f t="shared" si="119"/>
        <v xml:space="preserve">  </v>
      </c>
    </row>
    <row r="960" spans="1:21" hidden="1">
      <c r="A960" s="308" t="s">
        <v>585</v>
      </c>
      <c r="B960" s="348" t="s">
        <v>584</v>
      </c>
      <c r="C960" s="212">
        <f>SUMIF('ตัดระหว่างกัน 2565'!D:D,'หมายเหตุ (2)'!$B960,'ตัดระหว่างกัน 2565'!L:L)-SUMIF('ตัดระหว่างกัน 2565'!D:D,$B960,'ตัดระหว่างกัน 2565'!K:K)</f>
        <v>0</v>
      </c>
      <c r="D960" s="213">
        <f>SUMIF('ตัดระหว่างกัน 2564'!D:D,$B960,'ตัดระหว่างกัน 2564'!L:L)-SUMIF('ตัดระหว่างกัน 2564'!D:D,'หมายเหตุ (2)'!$B960,'ตัดระหว่างกัน 2564'!K:K)</f>
        <v>0</v>
      </c>
      <c r="E960" s="335"/>
      <c r="F960" s="305"/>
      <c r="G960" s="305"/>
      <c r="H960" s="305"/>
      <c r="I960" s="305"/>
      <c r="U960" s="155" t="str">
        <f t="shared" si="119"/>
        <v xml:space="preserve">  </v>
      </c>
    </row>
    <row r="961" spans="1:21" hidden="1">
      <c r="A961" s="308" t="s">
        <v>587</v>
      </c>
      <c r="B961" s="348" t="s">
        <v>586</v>
      </c>
      <c r="C961" s="212">
        <f>SUMIF('ตัดระหว่างกัน 2565'!D:D,'หมายเหตุ (2)'!$B961,'ตัดระหว่างกัน 2565'!L:L)-SUMIF('ตัดระหว่างกัน 2565'!D:D,$B961,'ตัดระหว่างกัน 2565'!K:K)</f>
        <v>0</v>
      </c>
      <c r="D961" s="213">
        <f>SUMIF('ตัดระหว่างกัน 2564'!D:D,$B961,'ตัดระหว่างกัน 2564'!L:L)-SUMIF('ตัดระหว่างกัน 2564'!D:D,'หมายเหตุ (2)'!$B961,'ตัดระหว่างกัน 2564'!K:K)</f>
        <v>0</v>
      </c>
      <c r="E961" s="335"/>
      <c r="F961" s="305"/>
      <c r="G961" s="305"/>
      <c r="H961" s="305"/>
      <c r="I961" s="305"/>
      <c r="U961" s="155" t="str">
        <f t="shared" si="119"/>
        <v xml:space="preserve">  </v>
      </c>
    </row>
    <row r="962" spans="1:21" hidden="1">
      <c r="A962" s="308" t="s">
        <v>372</v>
      </c>
      <c r="B962" s="360">
        <v>4404040108.0010004</v>
      </c>
      <c r="C962" s="212">
        <f>SUMIF('ตัดระหว่างกัน 2565'!D:D,'หมายเหตุ (2)'!$B962,'ตัดระหว่างกัน 2565'!L:L)-SUMIF('ตัดระหว่างกัน 2565'!D:D,$B962,'ตัดระหว่างกัน 2565'!K:K)</f>
        <v>0</v>
      </c>
      <c r="D962" s="213">
        <f>SUMIF('ตัดระหว่างกัน 2564'!D:D,$B962,'ตัดระหว่างกัน 2564'!L:L)-SUMIF('ตัดระหว่างกัน 2564'!D:D,'หมายเหตุ (2)'!$B962,'ตัดระหว่างกัน 2564'!K:K)</f>
        <v>0</v>
      </c>
      <c r="E962" s="305" t="s">
        <v>493</v>
      </c>
      <c r="F962" s="351">
        <f>SUM(C962:C974)</f>
        <v>0</v>
      </c>
      <c r="G962" s="305"/>
      <c r="H962" s="351">
        <f>SUM(D962:D974)</f>
        <v>0</v>
      </c>
      <c r="I962" s="305"/>
      <c r="U962" s="155" t="str">
        <f t="shared" si="119"/>
        <v xml:space="preserve">  </v>
      </c>
    </row>
    <row r="963" spans="1:21" hidden="1">
      <c r="A963" s="308" t="s">
        <v>374</v>
      </c>
      <c r="B963" s="360">
        <v>4404040108.0019999</v>
      </c>
      <c r="C963" s="212">
        <f>SUMIF('ตัดระหว่างกัน 2565'!D:D,'หมายเหตุ (2)'!$B963,'ตัดระหว่างกัน 2565'!L:L)-SUMIF('ตัดระหว่างกัน 2565'!D:D,$B963,'ตัดระหว่างกัน 2565'!K:K)</f>
        <v>0</v>
      </c>
      <c r="D963" s="213">
        <f>SUMIF('ตัดระหว่างกัน 2564'!D:D,$B963,'ตัดระหว่างกัน 2564'!L:L)-SUMIF('ตัดระหว่างกัน 2564'!D:D,'หมายเหตุ (2)'!$B963,'ตัดระหว่างกัน 2564'!K:K)</f>
        <v>0</v>
      </c>
      <c r="E963" s="305"/>
      <c r="F963" s="305"/>
      <c r="G963" s="305"/>
      <c r="H963" s="305"/>
      <c r="I963" s="305"/>
      <c r="U963" s="155" t="str">
        <f t="shared" si="119"/>
        <v xml:space="preserve">  </v>
      </c>
    </row>
    <row r="964" spans="1:21" hidden="1">
      <c r="A964" s="308" t="s">
        <v>335</v>
      </c>
      <c r="B964" s="360">
        <v>4404040109.0010004</v>
      </c>
      <c r="C964" s="212">
        <f>SUMIF('ตัดระหว่างกัน 2565'!D:D,'หมายเหตุ (2)'!$B964,'ตัดระหว่างกัน 2565'!L:L)-SUMIF('ตัดระหว่างกัน 2565'!D:D,$B964,'ตัดระหว่างกัน 2565'!K:K)</f>
        <v>0</v>
      </c>
      <c r="D964" s="213">
        <f>SUMIF('ตัดระหว่างกัน 2564'!D:D,$B964,'ตัดระหว่างกัน 2564'!L:L)-SUMIF('ตัดระหว่างกัน 2564'!D:D,'หมายเหตุ (2)'!$B964,'ตัดระหว่างกัน 2564'!K:K)</f>
        <v>0</v>
      </c>
      <c r="E964" s="305"/>
      <c r="F964" s="305"/>
      <c r="G964" s="305"/>
      <c r="H964" s="305"/>
      <c r="I964" s="305"/>
      <c r="U964" s="155" t="str">
        <f t="shared" si="119"/>
        <v xml:space="preserve">  </v>
      </c>
    </row>
    <row r="965" spans="1:21" hidden="1">
      <c r="A965" s="361" t="s">
        <v>588</v>
      </c>
      <c r="B965" s="360">
        <v>4404040111.0010004</v>
      </c>
      <c r="C965" s="212">
        <f>SUMIF('ตัดระหว่างกัน 2565'!D:D,'หมายเหตุ (2)'!$B965,'ตัดระหว่างกัน 2565'!L:L)-SUMIF('ตัดระหว่างกัน 2565'!D:D,$B965,'ตัดระหว่างกัน 2565'!K:K)</f>
        <v>0</v>
      </c>
      <c r="D965" s="213">
        <f>SUMIF('ตัดระหว่างกัน 2564'!D:D,$B965,'ตัดระหว่างกัน 2564'!L:L)-SUMIF('ตัดระหว่างกัน 2564'!D:D,'หมายเหตุ (2)'!$B965,'ตัดระหว่างกัน 2564'!K:K)</f>
        <v>0</v>
      </c>
      <c r="E965" s="305"/>
      <c r="F965" s="305"/>
      <c r="G965" s="305"/>
      <c r="H965" s="305"/>
      <c r="I965" s="305"/>
      <c r="U965" s="155" t="str">
        <f t="shared" si="119"/>
        <v xml:space="preserve">  </v>
      </c>
    </row>
    <row r="966" spans="1:21" hidden="1">
      <c r="A966" s="361" t="s">
        <v>414</v>
      </c>
      <c r="B966" s="360">
        <v>4404040112.0010004</v>
      </c>
      <c r="C966" s="212">
        <f>SUMIF('ตัดระหว่างกัน 2565'!D:D,'หมายเหตุ (2)'!$B966,'ตัดระหว่างกัน 2565'!L:L)-SUMIF('ตัดระหว่างกัน 2565'!D:D,$B966,'ตัดระหว่างกัน 2565'!K:K)</f>
        <v>0</v>
      </c>
      <c r="D966" s="213">
        <f>SUMIF('ตัดระหว่างกัน 2564'!D:D,$B966,'ตัดระหว่างกัน 2564'!L:L)-SUMIF('ตัดระหว่างกัน 2564'!D:D,'หมายเหตุ (2)'!$B966,'ตัดระหว่างกัน 2564'!K:K)</f>
        <v>0</v>
      </c>
      <c r="E966" s="305"/>
      <c r="F966" s="305"/>
      <c r="G966" s="305"/>
      <c r="H966" s="305"/>
      <c r="I966" s="305"/>
      <c r="U966" s="155" t="str">
        <f t="shared" si="119"/>
        <v xml:space="preserve">  </v>
      </c>
    </row>
    <row r="967" spans="1:21" hidden="1">
      <c r="A967" s="361" t="s">
        <v>420</v>
      </c>
      <c r="B967" s="360">
        <v>4404040115.0010004</v>
      </c>
      <c r="C967" s="212">
        <f>SUMIF('ตัดระหว่างกัน 2565'!D:D,'หมายเหตุ (2)'!$B967,'ตัดระหว่างกัน 2565'!L:L)-SUMIF('ตัดระหว่างกัน 2565'!D:D,$B967,'ตัดระหว่างกัน 2565'!K:K)</f>
        <v>0</v>
      </c>
      <c r="D967" s="213">
        <f>SUMIF('ตัดระหว่างกัน 2564'!D:D,$B967,'ตัดระหว่างกัน 2564'!L:L)-SUMIF('ตัดระหว่างกัน 2564'!D:D,'หมายเหตุ (2)'!$B967,'ตัดระหว่างกัน 2564'!K:K)</f>
        <v>0</v>
      </c>
      <c r="E967" s="305"/>
      <c r="F967" s="305"/>
      <c r="G967" s="305"/>
      <c r="H967" s="305"/>
      <c r="I967" s="305"/>
      <c r="U967" s="155" t="str">
        <f t="shared" si="119"/>
        <v xml:space="preserve">  </v>
      </c>
    </row>
    <row r="968" spans="1:21" hidden="1">
      <c r="A968" s="308" t="s">
        <v>424</v>
      </c>
      <c r="B968" s="360">
        <v>4404040116.0010004</v>
      </c>
      <c r="C968" s="212">
        <f>SUMIF('ตัดระหว่างกัน 2565'!D:D,'หมายเหตุ (2)'!$B968,'ตัดระหว่างกัน 2565'!L:L)-SUMIF('ตัดระหว่างกัน 2565'!D:D,$B968,'ตัดระหว่างกัน 2565'!K:K)</f>
        <v>0</v>
      </c>
      <c r="D968" s="213">
        <f>SUMIF('ตัดระหว่างกัน 2564'!D:D,$B968,'ตัดระหว่างกัน 2564'!L:L)-SUMIF('ตัดระหว่างกัน 2564'!D:D,'หมายเหตุ (2)'!$B968,'ตัดระหว่างกัน 2564'!K:K)</f>
        <v>0</v>
      </c>
      <c r="E968" s="305"/>
      <c r="F968" s="305"/>
      <c r="G968" s="305"/>
      <c r="H968" s="305"/>
      <c r="I968" s="305"/>
      <c r="U968" s="155" t="str">
        <f t="shared" si="119"/>
        <v xml:space="preserve">  </v>
      </c>
    </row>
    <row r="969" spans="1:21" hidden="1">
      <c r="A969" s="303" t="s">
        <v>426</v>
      </c>
      <c r="B969" s="360">
        <v>4404040117.0010004</v>
      </c>
      <c r="C969" s="212">
        <f>SUMIF('ตัดระหว่างกัน 2565'!D:D,'หมายเหตุ (2)'!$B969,'ตัดระหว่างกัน 2565'!L:L)-SUMIF('ตัดระหว่างกัน 2565'!D:D,$B969,'ตัดระหว่างกัน 2565'!K:K)</f>
        <v>0</v>
      </c>
      <c r="D969" s="213">
        <f>SUMIF('ตัดระหว่างกัน 2564'!D:D,$B969,'ตัดระหว่างกัน 2564'!L:L)-SUMIF('ตัดระหว่างกัน 2564'!D:D,'หมายเหตุ (2)'!$B969,'ตัดระหว่างกัน 2564'!K:K)</f>
        <v>0</v>
      </c>
      <c r="E969" s="305"/>
      <c r="F969" s="305"/>
      <c r="G969" s="305"/>
      <c r="H969" s="305"/>
      <c r="I969" s="305"/>
      <c r="U969" s="155" t="str">
        <f t="shared" si="119"/>
        <v xml:space="preserve">  </v>
      </c>
    </row>
    <row r="970" spans="1:21" hidden="1">
      <c r="A970" s="308" t="s">
        <v>504</v>
      </c>
      <c r="B970" s="360">
        <v>4404040118.0010004</v>
      </c>
      <c r="C970" s="212">
        <f>SUMIF('ตัดระหว่างกัน 2565'!D:D,'หมายเหตุ (2)'!$B970,'ตัดระหว่างกัน 2565'!L:L)-SUMIF('ตัดระหว่างกัน 2565'!D:D,$B970,'ตัดระหว่างกัน 2565'!K:K)</f>
        <v>0</v>
      </c>
      <c r="D970" s="213">
        <f>SUMIF('ตัดระหว่างกัน 2564'!D:D,$B970,'ตัดระหว่างกัน 2564'!L:L)-SUMIF('ตัดระหว่างกัน 2564'!D:D,'หมายเหตุ (2)'!$B970,'ตัดระหว่างกัน 2564'!K:K)</f>
        <v>0</v>
      </c>
      <c r="E970" s="305"/>
      <c r="F970" s="305"/>
      <c r="G970" s="305"/>
      <c r="H970" s="305"/>
      <c r="I970" s="305"/>
      <c r="U970" s="155" t="str">
        <f t="shared" si="119"/>
        <v xml:space="preserve">  </v>
      </c>
    </row>
    <row r="971" spans="1:21" hidden="1">
      <c r="A971" s="308" t="s">
        <v>430</v>
      </c>
      <c r="B971" s="360">
        <v>4404040119.0010004</v>
      </c>
      <c r="C971" s="212">
        <f>SUMIF('ตัดระหว่างกัน 2565'!D:D,'หมายเหตุ (2)'!$B971,'ตัดระหว่างกัน 2565'!L:L)-SUMIF('ตัดระหว่างกัน 2565'!D:D,$B971,'ตัดระหว่างกัน 2565'!K:K)</f>
        <v>0</v>
      </c>
      <c r="D971" s="213">
        <f>SUMIF('ตัดระหว่างกัน 2564'!D:D,$B971,'ตัดระหว่างกัน 2564'!L:L)-SUMIF('ตัดระหว่างกัน 2564'!D:D,'หมายเหตุ (2)'!$B971,'ตัดระหว่างกัน 2564'!K:K)</f>
        <v>0</v>
      </c>
      <c r="E971" s="305"/>
      <c r="F971" s="305"/>
      <c r="G971" s="305"/>
      <c r="H971" s="305"/>
      <c r="I971" s="305"/>
      <c r="U971" s="155" t="str">
        <f t="shared" si="119"/>
        <v xml:space="preserve">  </v>
      </c>
    </row>
    <row r="972" spans="1:21" hidden="1">
      <c r="A972" s="308" t="s">
        <v>432</v>
      </c>
      <c r="B972" s="360">
        <v>4404040120.0010004</v>
      </c>
      <c r="C972" s="212">
        <f>SUMIF('ตัดระหว่างกัน 2565'!D:D,'หมายเหตุ (2)'!$B972,'ตัดระหว่างกัน 2565'!L:L)-SUMIF('ตัดระหว่างกัน 2565'!D:D,$B972,'ตัดระหว่างกัน 2565'!K:K)</f>
        <v>0</v>
      </c>
      <c r="D972" s="213">
        <f>SUMIF('ตัดระหว่างกัน 2564'!D:D,$B972,'ตัดระหว่างกัน 2564'!L:L)-SUMIF('ตัดระหว่างกัน 2564'!D:D,'หมายเหตุ (2)'!$B972,'ตัดระหว่างกัน 2564'!K:K)</f>
        <v>0</v>
      </c>
      <c r="E972" s="305"/>
      <c r="F972" s="305"/>
      <c r="G972" s="305"/>
      <c r="H972" s="305"/>
      <c r="I972" s="305"/>
      <c r="U972" s="155" t="str">
        <f t="shared" si="119"/>
        <v xml:space="preserve">  </v>
      </c>
    </row>
    <row r="973" spans="1:21" hidden="1">
      <c r="A973" s="308" t="s">
        <v>434</v>
      </c>
      <c r="B973" s="360">
        <v>4404040121.0010004</v>
      </c>
      <c r="C973" s="212">
        <f>SUMIF('ตัดระหว่างกัน 2565'!D:D,'หมายเหตุ (2)'!$B973,'ตัดระหว่างกัน 2565'!L:L)-SUMIF('ตัดระหว่างกัน 2565'!D:D,$B973,'ตัดระหว่างกัน 2565'!K:K)</f>
        <v>0</v>
      </c>
      <c r="D973" s="213">
        <f>SUMIF('ตัดระหว่างกัน 2564'!D:D,$B973,'ตัดระหว่างกัน 2564'!L:L)-SUMIF('ตัดระหว่างกัน 2564'!D:D,'หมายเหตุ (2)'!$B973,'ตัดระหว่างกัน 2564'!K:K)</f>
        <v>0</v>
      </c>
      <c r="E973" s="305"/>
      <c r="F973" s="305"/>
      <c r="G973" s="305"/>
      <c r="H973" s="305"/>
      <c r="I973" s="305"/>
      <c r="U973" s="155" t="str">
        <f t="shared" si="119"/>
        <v xml:space="preserve">  </v>
      </c>
    </row>
    <row r="974" spans="1:21" hidden="1">
      <c r="A974" s="308" t="s">
        <v>410</v>
      </c>
      <c r="B974" s="360">
        <v>4404040199.0010004</v>
      </c>
      <c r="C974" s="212">
        <f>SUMIF('ตัดระหว่างกัน 2565'!D:D,'หมายเหตุ (2)'!$B974,'ตัดระหว่างกัน 2565'!L:L)-SUMIF('ตัดระหว่างกัน 2565'!D:D,$B974,'ตัดระหว่างกัน 2565'!K:K)</f>
        <v>0</v>
      </c>
      <c r="D974" s="213">
        <f>SUMIF('ตัดระหว่างกัน 2564'!D:D,$B974,'ตัดระหว่างกัน 2564'!L:L)-SUMIF('ตัดระหว่างกัน 2564'!D:D,'หมายเหตุ (2)'!$B974,'ตัดระหว่างกัน 2564'!K:K)</f>
        <v>0</v>
      </c>
      <c r="E974" s="305"/>
      <c r="F974" s="305"/>
      <c r="G974" s="305"/>
      <c r="H974" s="305"/>
      <c r="I974" s="305"/>
      <c r="U974" s="155" t="str">
        <f t="shared" si="119"/>
        <v xml:space="preserve">  </v>
      </c>
    </row>
    <row r="975" spans="1:21" hidden="1">
      <c r="A975" s="303" t="s">
        <v>486</v>
      </c>
      <c r="B975" s="304" t="s">
        <v>589</v>
      </c>
      <c r="C975" s="212">
        <f>SUMIF('ตัดระหว่างกัน 2565'!D:D,'หมายเหตุ (2)'!$B975,'ตัดระหว่างกัน 2565'!L:L)-SUMIF('ตัดระหว่างกัน 2565'!D:D,$B975,'ตัดระหว่างกัน 2565'!K:K)</f>
        <v>0</v>
      </c>
      <c r="D975" s="213">
        <f>SUMIF('ตัดระหว่างกัน 2564'!D:D,$B975,'ตัดระหว่างกัน 2564'!L:L)-SUMIF('ตัดระหว่างกัน 2564'!D:D,'หมายเหตุ (2)'!$B975,'ตัดระหว่างกัน 2564'!K:K)</f>
        <v>0</v>
      </c>
      <c r="E975" s="305" t="s">
        <v>1103</v>
      </c>
      <c r="F975" s="351">
        <f>SUM(C975:C979)</f>
        <v>0</v>
      </c>
      <c r="G975" s="305"/>
      <c r="H975" s="351">
        <f>SUM(D975:D979)</f>
        <v>0</v>
      </c>
      <c r="I975" s="305"/>
      <c r="U975" s="155" t="str">
        <f t="shared" si="119"/>
        <v xml:space="preserve">  </v>
      </c>
    </row>
    <row r="976" spans="1:21" hidden="1">
      <c r="A976" s="361" t="s">
        <v>416</v>
      </c>
      <c r="B976" s="360">
        <v>4404040113.0010004</v>
      </c>
      <c r="C976" s="212">
        <f>SUMIF('ตัดระหว่างกัน 2565'!D:D,'หมายเหตุ (2)'!$B976,'ตัดระหว่างกัน 2565'!L:L)-SUMIF('ตัดระหว่างกัน 2565'!D:D,$B976,'ตัดระหว่างกัน 2565'!K:K)</f>
        <v>0</v>
      </c>
      <c r="D976" s="213">
        <f>SUMIF('ตัดระหว่างกัน 2564'!D:D,$B976,'ตัดระหว่างกัน 2564'!L:L)-SUMIF('ตัดระหว่างกัน 2564'!D:D,'หมายเหตุ (2)'!$B976,'ตัดระหว่างกัน 2564'!K:K)</f>
        <v>0</v>
      </c>
      <c r="E976" s="305"/>
      <c r="F976" s="305"/>
      <c r="G976" s="305"/>
      <c r="H976" s="305"/>
      <c r="I976" s="305"/>
      <c r="U976" s="155" t="str">
        <f t="shared" si="119"/>
        <v xml:space="preserve">  </v>
      </c>
    </row>
    <row r="977" spans="1:21" hidden="1">
      <c r="A977" s="303" t="s">
        <v>1050</v>
      </c>
      <c r="B977" s="360">
        <v>4404040113.0019999</v>
      </c>
      <c r="C977" s="212">
        <f>SUMIF('ตัดระหว่างกัน 2565'!D:D,'หมายเหตุ (2)'!$B977,'ตัดระหว่างกัน 2565'!L:L)-SUMIF('ตัดระหว่างกัน 2565'!D:D,$B977,'ตัดระหว่างกัน 2565'!K:K)</f>
        <v>0</v>
      </c>
      <c r="D977" s="213">
        <f>SUMIF('ตัดระหว่างกัน 2564'!D:D,$B977,'ตัดระหว่างกัน 2564'!L:L)-SUMIF('ตัดระหว่างกัน 2564'!D:D,'หมายเหตุ (2)'!$B977,'ตัดระหว่างกัน 2564'!K:K)</f>
        <v>0</v>
      </c>
      <c r="E977" s="305"/>
      <c r="F977" s="305"/>
      <c r="G977" s="305"/>
      <c r="H977" s="305"/>
      <c r="I977" s="305"/>
      <c r="U977" s="155" t="str">
        <f t="shared" si="119"/>
        <v xml:space="preserve">  </v>
      </c>
    </row>
    <row r="978" spans="1:21" hidden="1">
      <c r="A978" s="303" t="s">
        <v>1051</v>
      </c>
      <c r="B978" s="360">
        <v>4404040113.0030003</v>
      </c>
      <c r="C978" s="212">
        <f>SUMIF('ตัดระหว่างกัน 2565'!D:D,'หมายเหตุ (2)'!$B978,'ตัดระหว่างกัน 2565'!L:L)-SUMIF('ตัดระหว่างกัน 2565'!D:D,$B978,'ตัดระหว่างกัน 2565'!K:K)</f>
        <v>0</v>
      </c>
      <c r="D978" s="213">
        <f>SUMIF('ตัดระหว่างกัน 2564'!D:D,$B978,'ตัดระหว่างกัน 2564'!L:L)-SUMIF('ตัดระหว่างกัน 2564'!D:D,'หมายเหตุ (2)'!$B978,'ตัดระหว่างกัน 2564'!K:K)</f>
        <v>0</v>
      </c>
      <c r="E978" s="305"/>
      <c r="F978" s="305"/>
      <c r="G978" s="305"/>
      <c r="H978" s="305"/>
      <c r="I978" s="305"/>
      <c r="U978" s="155" t="str">
        <f t="shared" si="119"/>
        <v xml:space="preserve">  </v>
      </c>
    </row>
    <row r="979" spans="1:21" hidden="1">
      <c r="A979" s="361" t="s">
        <v>418</v>
      </c>
      <c r="B979" s="360">
        <v>4404040114.0010004</v>
      </c>
      <c r="C979" s="212">
        <f>SUMIF('ตัดระหว่างกัน 2565'!D:D,'หมายเหตุ (2)'!$B979,'ตัดระหว่างกัน 2565'!L:L)-SUMIF('ตัดระหว่างกัน 2565'!D:D,$B979,'ตัดระหว่างกัน 2565'!K:K)</f>
        <v>0</v>
      </c>
      <c r="D979" s="213">
        <f>SUMIF('ตัดระหว่างกัน 2564'!D:D,$B979,'ตัดระหว่างกัน 2564'!L:L)-SUMIF('ตัดระหว่างกัน 2564'!D:D,'หมายเหตุ (2)'!$B979,'ตัดระหว่างกัน 2564'!K:K)</f>
        <v>0</v>
      </c>
      <c r="E979" s="305"/>
      <c r="F979" s="358"/>
      <c r="G979" s="305"/>
      <c r="H979" s="358"/>
      <c r="I979" s="305"/>
      <c r="U979" s="155" t="str">
        <f t="shared" si="119"/>
        <v xml:space="preserve">  </v>
      </c>
    </row>
    <row r="980" spans="1:21" hidden="1">
      <c r="A980" s="300"/>
      <c r="B980" s="352"/>
      <c r="C980" s="212"/>
      <c r="D980" s="213"/>
      <c r="E980" s="293" t="s">
        <v>590</v>
      </c>
      <c r="F980" s="362">
        <f>SUM(F949:F979)</f>
        <v>0</v>
      </c>
      <c r="G980" s="305"/>
      <c r="H980" s="362">
        <f>SUM(H949:H979)</f>
        <v>0</v>
      </c>
      <c r="I980" s="464"/>
      <c r="U980" s="155" t="str">
        <f t="shared" si="119"/>
        <v xml:space="preserve">  </v>
      </c>
    </row>
    <row r="981" spans="1:21">
      <c r="A981" s="300"/>
      <c r="B981" s="352"/>
      <c r="C981" s="212"/>
      <c r="D981" s="213"/>
      <c r="E981" s="293" t="s">
        <v>591</v>
      </c>
      <c r="F981" s="293"/>
      <c r="G981" s="305"/>
      <c r="H981" s="293"/>
      <c r="I981" s="293"/>
      <c r="U981" s="155" t="str">
        <f>IF(F1003&lt;&gt;0,"แสดง",IF(H1003&lt;&gt;0,"แสดง","  "))</f>
        <v>แสดง</v>
      </c>
    </row>
    <row r="982" spans="1:21" hidden="1">
      <c r="A982" s="361" t="s">
        <v>593</v>
      </c>
      <c r="B982" s="304" t="s">
        <v>592</v>
      </c>
      <c r="C982" s="212">
        <f>SUMIF('ตัดระหว่างกัน 2565'!D:D,'หมายเหตุ (2)'!$B982,'ตัดระหว่างกัน 2565'!L:L)-SUMIF('ตัดระหว่างกัน 2565'!D:D,$B982,'ตัดระหว่างกัน 2565'!K:K)</f>
        <v>0</v>
      </c>
      <c r="D982" s="213">
        <f>SUMIF('ตัดระหว่างกัน 2564'!D:D,$B982,'ตัดระหว่างกัน 2564'!L:L)-SUMIF('ตัดระหว่างกัน 2564'!D:D,'หมายเหตุ (2)'!$B982,'ตัดระหว่างกัน 2564'!K:K)</f>
        <v>0</v>
      </c>
      <c r="E982" s="335" t="s">
        <v>1106</v>
      </c>
      <c r="F982" s="306">
        <f>SUM(C982:C983)</f>
        <v>0</v>
      </c>
      <c r="G982" s="305"/>
      <c r="H982" s="306">
        <f>SUM(D982:D983)</f>
        <v>0</v>
      </c>
      <c r="I982" s="307"/>
      <c r="U982" s="155" t="str">
        <f t="shared" si="119"/>
        <v xml:space="preserve">  </v>
      </c>
    </row>
    <row r="983" spans="1:21" hidden="1">
      <c r="A983" s="361" t="s">
        <v>595</v>
      </c>
      <c r="B983" s="304" t="s">
        <v>594</v>
      </c>
      <c r="C983" s="212">
        <f>SUMIF('ตัดระหว่างกัน 2565'!D:D,'หมายเหตุ (2)'!$B983,'ตัดระหว่างกัน 2565'!L:L)-SUMIF('ตัดระหว่างกัน 2565'!D:D,$B983,'ตัดระหว่างกัน 2565'!K:K)</f>
        <v>0</v>
      </c>
      <c r="D983" s="213">
        <f>SUMIF('ตัดระหว่างกัน 2564'!D:D,$B983,'ตัดระหว่างกัน 2564'!L:L)-SUMIF('ตัดระหว่างกัน 2564'!D:D,'หมายเหตุ (2)'!$B983,'ตัดระหว่างกัน 2564'!K:K)</f>
        <v>0</v>
      </c>
      <c r="E983" s="335"/>
      <c r="F983" s="305"/>
      <c r="G983" s="305"/>
      <c r="H983" s="305"/>
      <c r="I983" s="305"/>
      <c r="U983" s="155" t="str">
        <f t="shared" si="119"/>
        <v xml:space="preserve">  </v>
      </c>
    </row>
    <row r="984" spans="1:21" hidden="1">
      <c r="A984" s="361" t="s">
        <v>585</v>
      </c>
      <c r="B984" s="304" t="s">
        <v>596</v>
      </c>
      <c r="C984" s="212">
        <f>SUMIF('ตัดระหว่างกัน 2565'!D:D,'หมายเหตุ (2)'!$B984,'ตัดระหว่างกัน 2565'!L:L)-SUMIF('ตัดระหว่างกัน 2565'!D:D,$B984,'ตัดระหว่างกัน 2565'!K:K)</f>
        <v>0</v>
      </c>
      <c r="D984" s="213">
        <f>SUMIF('ตัดระหว่างกัน 2564'!D:D,$B984,'ตัดระหว่างกัน 2564'!L:L)-SUMIF('ตัดระหว่างกัน 2564'!D:D,'หมายเหตุ (2)'!$B984,'ตัดระหว่างกัน 2564'!K:K)</f>
        <v>0</v>
      </c>
      <c r="E984" s="335" t="s">
        <v>1104</v>
      </c>
      <c r="F984" s="306">
        <f>SUM(C984:C985)</f>
        <v>0</v>
      </c>
      <c r="G984" s="305"/>
      <c r="H984" s="306">
        <f>SUM(D984:D985)</f>
        <v>0</v>
      </c>
      <c r="I984" s="307"/>
      <c r="U984" s="155" t="str">
        <f t="shared" si="119"/>
        <v xml:space="preserve">  </v>
      </c>
    </row>
    <row r="985" spans="1:21" hidden="1">
      <c r="A985" s="361" t="s">
        <v>587</v>
      </c>
      <c r="B985" s="304" t="s">
        <v>597</v>
      </c>
      <c r="C985" s="212">
        <f>SUMIF('ตัดระหว่างกัน 2565'!D:D,'หมายเหตุ (2)'!$B985,'ตัดระหว่างกัน 2565'!L:L)-SUMIF('ตัดระหว่างกัน 2565'!D:D,$B985,'ตัดระหว่างกัน 2565'!K:K)</f>
        <v>0</v>
      </c>
      <c r="D985" s="213">
        <f>SUMIF('ตัดระหว่างกัน 2564'!D:D,$B985,'ตัดระหว่างกัน 2564'!L:L)-SUMIF('ตัดระหว่างกัน 2564'!D:D,'หมายเหตุ (2)'!$B985,'ตัดระหว่างกัน 2564'!K:K)</f>
        <v>0</v>
      </c>
      <c r="E985" s="335"/>
      <c r="F985" s="305"/>
      <c r="G985" s="305"/>
      <c r="H985" s="305"/>
      <c r="I985" s="305"/>
      <c r="U985" s="155" t="str">
        <f t="shared" si="119"/>
        <v xml:space="preserve">  </v>
      </c>
    </row>
    <row r="986" spans="1:21">
      <c r="A986" s="308" t="s">
        <v>372</v>
      </c>
      <c r="B986" s="363">
        <v>4404050105.0010004</v>
      </c>
      <c r="C986" s="212">
        <f>SUMIF('ตัดระหว่างกัน 2565'!D:D,'หมายเหตุ (2)'!$B986,'ตัดระหว่างกัน 2565'!L:L)-SUMIF('ตัดระหว่างกัน 2565'!D:D,$B986,'ตัดระหว่างกัน 2565'!K:K)</f>
        <v>2427.19</v>
      </c>
      <c r="D986" s="213">
        <f>SUMIF('ตัดระหว่างกัน 2564'!D:D,$B986,'ตัดระหว่างกัน 2564'!L:L)-SUMIF('ตัดระหว่างกัน 2564'!D:D,'หมายเหตุ (2)'!$B986,'ตัดระหว่างกัน 2564'!K:K)</f>
        <v>2204.16</v>
      </c>
      <c r="E986" s="305" t="s">
        <v>493</v>
      </c>
      <c r="F986" s="346">
        <f>SUM(C986:C997)</f>
        <v>2427.19</v>
      </c>
      <c r="G986" s="305"/>
      <c r="H986" s="346">
        <f>SUM(D986:D997)</f>
        <v>2204.16</v>
      </c>
      <c r="I986" s="264"/>
      <c r="U986" s="155" t="str">
        <f t="shared" si="119"/>
        <v>แสดง</v>
      </c>
    </row>
    <row r="987" spans="1:21" hidden="1">
      <c r="A987" s="308" t="s">
        <v>374</v>
      </c>
      <c r="B987" s="363">
        <v>4404050105.0019999</v>
      </c>
      <c r="C987" s="212">
        <f>SUMIF('ตัดระหว่างกัน 2565'!D:D,'หมายเหตุ (2)'!$B987,'ตัดระหว่างกัน 2565'!L:L)-SUMIF('ตัดระหว่างกัน 2565'!D:D,$B987,'ตัดระหว่างกัน 2565'!K:K)</f>
        <v>0</v>
      </c>
      <c r="D987" s="213">
        <f>SUMIF('ตัดระหว่างกัน 2564'!D:D,$B987,'ตัดระหว่างกัน 2564'!L:L)-SUMIF('ตัดระหว่างกัน 2564'!D:D,'หมายเหตุ (2)'!$B987,'ตัดระหว่างกัน 2564'!K:K)</f>
        <v>0</v>
      </c>
      <c r="E987" s="305"/>
      <c r="F987" s="264"/>
      <c r="G987" s="305"/>
      <c r="H987" s="264"/>
      <c r="I987" s="264"/>
      <c r="U987" s="155" t="str">
        <f t="shared" si="119"/>
        <v xml:space="preserve">  </v>
      </c>
    </row>
    <row r="988" spans="1:21" hidden="1">
      <c r="A988" s="308" t="s">
        <v>335</v>
      </c>
      <c r="B988" s="363">
        <v>4404050106.0010004</v>
      </c>
      <c r="C988" s="212">
        <f>SUMIF('ตัดระหว่างกัน 2565'!D:D,'หมายเหตุ (2)'!$B988,'ตัดระหว่างกัน 2565'!L:L)-SUMIF('ตัดระหว่างกัน 2565'!D:D,$B988,'ตัดระหว่างกัน 2565'!K:K)</f>
        <v>0</v>
      </c>
      <c r="D988" s="213">
        <f>SUMIF('ตัดระหว่างกัน 2564'!D:D,$B988,'ตัดระหว่างกัน 2564'!L:L)-SUMIF('ตัดระหว่างกัน 2564'!D:D,'หมายเหตุ (2)'!$B988,'ตัดระหว่างกัน 2564'!K:K)</f>
        <v>0</v>
      </c>
      <c r="E988" s="305"/>
      <c r="F988" s="264"/>
      <c r="G988" s="305"/>
      <c r="H988" s="264"/>
      <c r="I988" s="264"/>
      <c r="U988" s="155" t="str">
        <f t="shared" si="119"/>
        <v xml:space="preserve">  </v>
      </c>
    </row>
    <row r="989" spans="1:21" hidden="1">
      <c r="A989" s="361" t="s">
        <v>414</v>
      </c>
      <c r="B989" s="363">
        <v>4404050108.0010004</v>
      </c>
      <c r="C989" s="212">
        <f>SUMIF('ตัดระหว่างกัน 2565'!D:D,'หมายเหตุ (2)'!$B989,'ตัดระหว่างกัน 2565'!L:L)-SUMIF('ตัดระหว่างกัน 2565'!D:D,$B989,'ตัดระหว่างกัน 2565'!K:K)</f>
        <v>0</v>
      </c>
      <c r="D989" s="213">
        <f>SUMIF('ตัดระหว่างกัน 2564'!D:D,$B989,'ตัดระหว่างกัน 2564'!L:L)-SUMIF('ตัดระหว่างกัน 2564'!D:D,'หมายเหตุ (2)'!$B989,'ตัดระหว่างกัน 2564'!K:K)</f>
        <v>0</v>
      </c>
      <c r="E989" s="305"/>
      <c r="F989" s="264"/>
      <c r="G989" s="305"/>
      <c r="H989" s="264"/>
      <c r="I989" s="264"/>
      <c r="U989" s="155" t="str">
        <f t="shared" si="119"/>
        <v xml:space="preserve">  </v>
      </c>
    </row>
    <row r="990" spans="1:21" hidden="1">
      <c r="A990" s="361" t="s">
        <v>420</v>
      </c>
      <c r="B990" s="363">
        <v>4404050111.0010004</v>
      </c>
      <c r="C990" s="212">
        <f>SUMIF('ตัดระหว่างกัน 2565'!D:D,'หมายเหตุ (2)'!$B990,'ตัดระหว่างกัน 2565'!L:L)-SUMIF('ตัดระหว่างกัน 2565'!D:D,$B990,'ตัดระหว่างกัน 2565'!K:K)</f>
        <v>0</v>
      </c>
      <c r="D990" s="213">
        <f>SUMIF('ตัดระหว่างกัน 2564'!D:D,$B990,'ตัดระหว่างกัน 2564'!L:L)-SUMIF('ตัดระหว่างกัน 2564'!D:D,'หมายเหตุ (2)'!$B990,'ตัดระหว่างกัน 2564'!K:K)</f>
        <v>0</v>
      </c>
      <c r="E990" s="305"/>
      <c r="F990" s="264"/>
      <c r="G990" s="305"/>
      <c r="H990" s="264"/>
      <c r="I990" s="264"/>
      <c r="U990" s="155" t="str">
        <f t="shared" si="119"/>
        <v xml:space="preserve">  </v>
      </c>
    </row>
    <row r="991" spans="1:21" hidden="1">
      <c r="A991" s="308" t="s">
        <v>424</v>
      </c>
      <c r="B991" s="363">
        <v>4404050112.0010004</v>
      </c>
      <c r="C991" s="212">
        <f>SUMIF('ตัดระหว่างกัน 2565'!D:D,'หมายเหตุ (2)'!$B991,'ตัดระหว่างกัน 2565'!L:L)-SUMIF('ตัดระหว่างกัน 2565'!D:D,$B991,'ตัดระหว่างกัน 2565'!K:K)</f>
        <v>0</v>
      </c>
      <c r="D991" s="213">
        <f>SUMIF('ตัดระหว่างกัน 2564'!D:D,$B991,'ตัดระหว่างกัน 2564'!L:L)-SUMIF('ตัดระหว่างกัน 2564'!D:D,'หมายเหตุ (2)'!$B991,'ตัดระหว่างกัน 2564'!K:K)</f>
        <v>0</v>
      </c>
      <c r="E991" s="305"/>
      <c r="F991" s="264"/>
      <c r="G991" s="305"/>
      <c r="H991" s="264"/>
      <c r="I991" s="264"/>
      <c r="U991" s="155" t="str">
        <f t="shared" si="119"/>
        <v xml:space="preserve">  </v>
      </c>
    </row>
    <row r="992" spans="1:21" hidden="1">
      <c r="A992" s="303" t="s">
        <v>426</v>
      </c>
      <c r="B992" s="363">
        <v>4404050113.0010004</v>
      </c>
      <c r="C992" s="212">
        <f>SUMIF('ตัดระหว่างกัน 2565'!D:D,'หมายเหตุ (2)'!$B992,'ตัดระหว่างกัน 2565'!L:L)-SUMIF('ตัดระหว่างกัน 2565'!D:D,$B992,'ตัดระหว่างกัน 2565'!K:K)</f>
        <v>0</v>
      </c>
      <c r="D992" s="213">
        <f>SUMIF('ตัดระหว่างกัน 2564'!D:D,$B992,'ตัดระหว่างกัน 2564'!L:L)-SUMIF('ตัดระหว่างกัน 2564'!D:D,'หมายเหตุ (2)'!$B992,'ตัดระหว่างกัน 2564'!K:K)</f>
        <v>0</v>
      </c>
      <c r="E992" s="305"/>
      <c r="F992" s="264"/>
      <c r="G992" s="305"/>
      <c r="H992" s="264"/>
      <c r="I992" s="264"/>
      <c r="U992" s="155" t="str">
        <f t="shared" si="119"/>
        <v xml:space="preserve">  </v>
      </c>
    </row>
    <row r="993" spans="1:21" hidden="1">
      <c r="A993" s="308" t="s">
        <v>504</v>
      </c>
      <c r="B993" s="363">
        <v>4404050114.0010004</v>
      </c>
      <c r="C993" s="212">
        <f>SUMIF('ตัดระหว่างกัน 2565'!D:D,'หมายเหตุ (2)'!$B993,'ตัดระหว่างกัน 2565'!L:L)-SUMIF('ตัดระหว่างกัน 2565'!D:D,$B993,'ตัดระหว่างกัน 2565'!K:K)</f>
        <v>0</v>
      </c>
      <c r="D993" s="213">
        <f>SUMIF('ตัดระหว่างกัน 2564'!D:D,$B993,'ตัดระหว่างกัน 2564'!L:L)-SUMIF('ตัดระหว่างกัน 2564'!D:D,'หมายเหตุ (2)'!$B993,'ตัดระหว่างกัน 2564'!K:K)</f>
        <v>0</v>
      </c>
      <c r="E993" s="305"/>
      <c r="F993" s="264"/>
      <c r="G993" s="305"/>
      <c r="H993" s="264"/>
      <c r="I993" s="264"/>
      <c r="U993" s="155" t="str">
        <f t="shared" si="119"/>
        <v xml:space="preserve">  </v>
      </c>
    </row>
    <row r="994" spans="1:21" hidden="1">
      <c r="A994" s="308" t="s">
        <v>430</v>
      </c>
      <c r="B994" s="363">
        <v>4404050115.0010004</v>
      </c>
      <c r="C994" s="212">
        <f>SUMIF('ตัดระหว่างกัน 2565'!D:D,'หมายเหตุ (2)'!$B994,'ตัดระหว่างกัน 2565'!L:L)-SUMIF('ตัดระหว่างกัน 2565'!D:D,$B994,'ตัดระหว่างกัน 2565'!K:K)</f>
        <v>0</v>
      </c>
      <c r="D994" s="213">
        <f>SUMIF('ตัดระหว่างกัน 2564'!D:D,$B994,'ตัดระหว่างกัน 2564'!L:L)-SUMIF('ตัดระหว่างกัน 2564'!D:D,'หมายเหตุ (2)'!$B994,'ตัดระหว่างกัน 2564'!K:K)</f>
        <v>0</v>
      </c>
      <c r="E994" s="305"/>
      <c r="F994" s="264"/>
      <c r="G994" s="305"/>
      <c r="H994" s="264"/>
      <c r="I994" s="264"/>
      <c r="U994" s="155" t="str">
        <f t="shared" si="119"/>
        <v xml:space="preserve">  </v>
      </c>
    </row>
    <row r="995" spans="1:21" hidden="1">
      <c r="A995" s="308" t="s">
        <v>432</v>
      </c>
      <c r="B995" s="363">
        <v>4404050116.0010004</v>
      </c>
      <c r="C995" s="212">
        <f>SUMIF('ตัดระหว่างกัน 2565'!D:D,'หมายเหตุ (2)'!$B995,'ตัดระหว่างกัน 2565'!L:L)-SUMIF('ตัดระหว่างกัน 2565'!D:D,$B995,'ตัดระหว่างกัน 2565'!K:K)</f>
        <v>0</v>
      </c>
      <c r="D995" s="213">
        <f>SUMIF('ตัดระหว่างกัน 2564'!D:D,$B995,'ตัดระหว่างกัน 2564'!L:L)-SUMIF('ตัดระหว่างกัน 2564'!D:D,'หมายเหตุ (2)'!$B995,'ตัดระหว่างกัน 2564'!K:K)</f>
        <v>0</v>
      </c>
      <c r="E995" s="305"/>
      <c r="F995" s="264"/>
      <c r="G995" s="305"/>
      <c r="H995" s="264"/>
      <c r="I995" s="264"/>
      <c r="U995" s="155" t="str">
        <f t="shared" si="119"/>
        <v xml:space="preserve">  </v>
      </c>
    </row>
    <row r="996" spans="1:21" hidden="1">
      <c r="A996" s="308" t="s">
        <v>434</v>
      </c>
      <c r="B996" s="363">
        <v>4404050117.0010004</v>
      </c>
      <c r="C996" s="212">
        <f>SUMIF('ตัดระหว่างกัน 2565'!D:D,'หมายเหตุ (2)'!$B996,'ตัดระหว่างกัน 2565'!L:L)-SUMIF('ตัดระหว่างกัน 2565'!D:D,$B996,'ตัดระหว่างกัน 2565'!K:K)</f>
        <v>0</v>
      </c>
      <c r="D996" s="213">
        <f>SUMIF('ตัดระหว่างกัน 2564'!D:D,$B996,'ตัดระหว่างกัน 2564'!L:L)-SUMIF('ตัดระหว่างกัน 2564'!D:D,'หมายเหตุ (2)'!$B996,'ตัดระหว่างกัน 2564'!K:K)</f>
        <v>0</v>
      </c>
      <c r="E996" s="305"/>
      <c r="F996" s="264"/>
      <c r="G996" s="305"/>
      <c r="H996" s="264"/>
      <c r="I996" s="264"/>
      <c r="U996" s="155" t="str">
        <f t="shared" si="119"/>
        <v xml:space="preserve">  </v>
      </c>
    </row>
    <row r="997" spans="1:21" hidden="1">
      <c r="A997" s="308" t="s">
        <v>410</v>
      </c>
      <c r="B997" s="363">
        <v>4404050199.0010004</v>
      </c>
      <c r="C997" s="212">
        <f>SUMIF('ตัดระหว่างกัน 2565'!D:D,'หมายเหตุ (2)'!$B997,'ตัดระหว่างกัน 2565'!L:L)-SUMIF('ตัดระหว่างกัน 2565'!D:D,$B997,'ตัดระหว่างกัน 2565'!K:K)</f>
        <v>0</v>
      </c>
      <c r="D997" s="213">
        <f>SUMIF('ตัดระหว่างกัน 2564'!D:D,$B997,'ตัดระหว่างกัน 2564'!L:L)-SUMIF('ตัดระหว่างกัน 2564'!D:D,'หมายเหตุ (2)'!$B997,'ตัดระหว่างกัน 2564'!K:K)</f>
        <v>0</v>
      </c>
      <c r="E997" s="305"/>
      <c r="F997" s="264"/>
      <c r="G997" s="305"/>
      <c r="H997" s="264"/>
      <c r="I997" s="264"/>
      <c r="U997" s="155" t="str">
        <f t="shared" si="119"/>
        <v xml:space="preserve">  </v>
      </c>
    </row>
    <row r="998" spans="1:21" hidden="1">
      <c r="A998" s="303" t="s">
        <v>486</v>
      </c>
      <c r="B998" s="304" t="s">
        <v>598</v>
      </c>
      <c r="C998" s="212">
        <f>SUMIF('ตัดระหว่างกัน 2565'!D:D,'หมายเหตุ (2)'!$B998,'ตัดระหว่างกัน 2565'!L:L)-SUMIF('ตัดระหว่างกัน 2565'!D:D,$B998,'ตัดระหว่างกัน 2565'!K:K)</f>
        <v>0</v>
      </c>
      <c r="D998" s="213">
        <f>SUMIF('ตัดระหว่างกัน 2564'!D:D,$B998,'ตัดระหว่างกัน 2564'!L:L)-SUMIF('ตัดระหว่างกัน 2564'!D:D,'หมายเหตุ (2)'!$B998,'ตัดระหว่างกัน 2564'!K:K)</f>
        <v>0</v>
      </c>
      <c r="E998" s="305" t="s">
        <v>1103</v>
      </c>
      <c r="F998" s="351">
        <f>SUM(C998:C1002)</f>
        <v>0</v>
      </c>
      <c r="G998" s="305"/>
      <c r="H998" s="351">
        <f>SUM(D998:D1002)</f>
        <v>0</v>
      </c>
      <c r="I998" s="305"/>
      <c r="U998" s="155" t="str">
        <f t="shared" si="119"/>
        <v xml:space="preserve">  </v>
      </c>
    </row>
    <row r="999" spans="1:21" hidden="1">
      <c r="A999" s="361" t="s">
        <v>416</v>
      </c>
      <c r="B999" s="363">
        <v>4404050109.0010004</v>
      </c>
      <c r="C999" s="212">
        <f>SUMIF('ตัดระหว่างกัน 2565'!D:D,'หมายเหตุ (2)'!$B999,'ตัดระหว่างกัน 2565'!L:L)-SUMIF('ตัดระหว่างกัน 2565'!D:D,$B999,'ตัดระหว่างกัน 2565'!K:K)</f>
        <v>0</v>
      </c>
      <c r="D999" s="213">
        <f>SUMIF('ตัดระหว่างกัน 2564'!D:D,$B999,'ตัดระหว่างกัน 2564'!L:L)-SUMIF('ตัดระหว่างกัน 2564'!D:D,'หมายเหตุ (2)'!$B999,'ตัดระหว่างกัน 2564'!K:K)</f>
        <v>0</v>
      </c>
      <c r="E999" s="305"/>
      <c r="F999" s="305"/>
      <c r="G999" s="305"/>
      <c r="H999" s="305"/>
      <c r="I999" s="305"/>
      <c r="U999" s="155" t="str">
        <f t="shared" si="119"/>
        <v xml:space="preserve">  </v>
      </c>
    </row>
    <row r="1000" spans="1:21" hidden="1">
      <c r="A1000" s="303" t="s">
        <v>1050</v>
      </c>
      <c r="B1000" s="363">
        <v>4404050109.0019999</v>
      </c>
      <c r="C1000" s="212">
        <f>SUMIF('ตัดระหว่างกัน 2565'!D:D,'หมายเหตุ (2)'!$B1000,'ตัดระหว่างกัน 2565'!L:L)-SUMIF('ตัดระหว่างกัน 2565'!D:D,$B1000,'ตัดระหว่างกัน 2565'!K:K)</f>
        <v>0</v>
      </c>
      <c r="D1000" s="213">
        <f>SUMIF('ตัดระหว่างกัน 2564'!D:D,$B1000,'ตัดระหว่างกัน 2564'!L:L)-SUMIF('ตัดระหว่างกัน 2564'!D:D,'หมายเหตุ (2)'!$B1000,'ตัดระหว่างกัน 2564'!K:K)</f>
        <v>0</v>
      </c>
      <c r="E1000" s="305"/>
      <c r="F1000" s="305"/>
      <c r="G1000" s="305"/>
      <c r="H1000" s="305"/>
      <c r="I1000" s="305"/>
      <c r="U1000" s="155" t="str">
        <f t="shared" ref="U1000:U1055" si="120">IF(F1000&lt;&gt;0,"แสดง",IF(H1000&lt;&gt;0,"แสดง","  "))</f>
        <v xml:space="preserve">  </v>
      </c>
    </row>
    <row r="1001" spans="1:21" hidden="1">
      <c r="A1001" s="303" t="s">
        <v>1051</v>
      </c>
      <c r="B1001" s="363">
        <v>4404050109.0030003</v>
      </c>
      <c r="C1001" s="212">
        <f>SUMIF('ตัดระหว่างกัน 2565'!D:D,'หมายเหตุ (2)'!$B1001,'ตัดระหว่างกัน 2565'!L:L)-SUMIF('ตัดระหว่างกัน 2565'!D:D,$B1001,'ตัดระหว่างกัน 2565'!K:K)</f>
        <v>0</v>
      </c>
      <c r="D1001" s="213">
        <f>SUMIF('ตัดระหว่างกัน 2564'!D:D,$B1001,'ตัดระหว่างกัน 2564'!L:L)-SUMIF('ตัดระหว่างกัน 2564'!D:D,'หมายเหตุ (2)'!$B1001,'ตัดระหว่างกัน 2564'!K:K)</f>
        <v>0</v>
      </c>
      <c r="E1001" s="305"/>
      <c r="F1001" s="305"/>
      <c r="G1001" s="305"/>
      <c r="H1001" s="305"/>
      <c r="I1001" s="305"/>
      <c r="U1001" s="155" t="str">
        <f t="shared" si="120"/>
        <v xml:space="preserve">  </v>
      </c>
    </row>
    <row r="1002" spans="1:21" hidden="1">
      <c r="A1002" s="361" t="s">
        <v>418</v>
      </c>
      <c r="B1002" s="363">
        <v>4404050110.0010004</v>
      </c>
      <c r="C1002" s="212">
        <f>SUMIF('ตัดระหว่างกัน 2565'!D:D,'หมายเหตุ (2)'!$B1002,'ตัดระหว่างกัน 2565'!L:L)-SUMIF('ตัดระหว่างกัน 2565'!D:D,$B1002,'ตัดระหว่างกัน 2565'!K:K)</f>
        <v>0</v>
      </c>
      <c r="D1002" s="213">
        <f>SUMIF('ตัดระหว่างกัน 2564'!D:D,$B1002,'ตัดระหว่างกัน 2564'!L:L)-SUMIF('ตัดระหว่างกัน 2564'!D:D,'หมายเหตุ (2)'!$B1002,'ตัดระหว่างกัน 2564'!K:K)</f>
        <v>0</v>
      </c>
      <c r="E1002" s="305"/>
      <c r="F1002" s="358"/>
      <c r="G1002" s="305"/>
      <c r="H1002" s="358"/>
      <c r="I1002" s="305"/>
      <c r="U1002" s="155" t="str">
        <f t="shared" si="120"/>
        <v xml:space="preserve">  </v>
      </c>
    </row>
    <row r="1003" spans="1:21">
      <c r="A1003" s="300"/>
      <c r="B1003" s="352"/>
      <c r="C1003" s="212"/>
      <c r="D1003" s="213"/>
      <c r="E1003" s="293" t="s">
        <v>599</v>
      </c>
      <c r="F1003" s="347">
        <f>SUM(F982:F1002)</f>
        <v>2427.19</v>
      </c>
      <c r="G1003" s="305"/>
      <c r="H1003" s="347">
        <f>SUM(H982:H1002)</f>
        <v>2204.16</v>
      </c>
      <c r="I1003" s="464"/>
      <c r="U1003" s="155" t="str">
        <f t="shared" si="120"/>
        <v>แสดง</v>
      </c>
    </row>
    <row r="1004" spans="1:21" hidden="1">
      <c r="A1004" s="300"/>
      <c r="B1004" s="352"/>
      <c r="C1004" s="212"/>
      <c r="D1004" s="213"/>
      <c r="E1004" s="293" t="s">
        <v>600</v>
      </c>
      <c r="F1004" s="293"/>
      <c r="G1004" s="305"/>
      <c r="H1004" s="293"/>
      <c r="I1004" s="293"/>
      <c r="U1004" s="155" t="str">
        <f>IF(F1027&lt;&gt;0,"แสดง",IF(H1027&lt;&gt;0,"แสดง","  "))</f>
        <v xml:space="preserve">  </v>
      </c>
    </row>
    <row r="1005" spans="1:21" hidden="1">
      <c r="A1005" s="361" t="s">
        <v>602</v>
      </c>
      <c r="B1005" s="304" t="s">
        <v>601</v>
      </c>
      <c r="C1005" s="212">
        <f>SUMIF('ตัดระหว่างกัน 2565'!D:D,'หมายเหตุ (2)'!$B1005,'ตัดระหว่างกัน 2565'!L:L)-SUMIF('ตัดระหว่างกัน 2565'!D:D,$B1005,'ตัดระหว่างกัน 2565'!K:K)</f>
        <v>0</v>
      </c>
      <c r="D1005" s="213">
        <f>SUMIF('ตัดระหว่างกัน 2564'!D:D,$B1005,'ตัดระหว่างกัน 2564'!L:L)-SUMIF('ตัดระหว่างกัน 2564'!D:D,'หมายเหตุ (2)'!$B1005,'ตัดระหว่างกัน 2564'!K:K)</f>
        <v>0</v>
      </c>
      <c r="E1005" s="335" t="s">
        <v>1104</v>
      </c>
      <c r="F1005" s="351">
        <f>SUM(C1005:C1009)</f>
        <v>0</v>
      </c>
      <c r="G1005" s="305"/>
      <c r="H1005" s="351">
        <f>SUM(D1005:D1009)</f>
        <v>0</v>
      </c>
      <c r="I1005" s="305"/>
      <c r="U1005" s="155" t="str">
        <f t="shared" si="120"/>
        <v xml:space="preserve">  </v>
      </c>
    </row>
    <row r="1006" spans="1:21" hidden="1">
      <c r="A1006" s="361" t="s">
        <v>604</v>
      </c>
      <c r="B1006" s="304" t="s">
        <v>603</v>
      </c>
      <c r="C1006" s="212">
        <f>SUMIF('ตัดระหว่างกัน 2565'!D:D,'หมายเหตุ (2)'!$B1006,'ตัดระหว่างกัน 2565'!L:L)-SUMIF('ตัดระหว่างกัน 2565'!D:D,$B1006,'ตัดระหว่างกัน 2565'!K:K)</f>
        <v>0</v>
      </c>
      <c r="D1006" s="213">
        <f>SUMIF('ตัดระหว่างกัน 2564'!D:D,$B1006,'ตัดระหว่างกัน 2564'!L:L)-SUMIF('ตัดระหว่างกัน 2564'!D:D,'หมายเหตุ (2)'!$B1006,'ตัดระหว่างกัน 2564'!K:K)</f>
        <v>0</v>
      </c>
      <c r="E1006" s="335"/>
      <c r="F1006" s="305"/>
      <c r="G1006" s="305"/>
      <c r="H1006" s="305"/>
      <c r="I1006" s="305"/>
      <c r="U1006" s="155" t="str">
        <f t="shared" si="120"/>
        <v xml:space="preserve">  </v>
      </c>
    </row>
    <row r="1007" spans="1:21" hidden="1">
      <c r="A1007" s="361" t="s">
        <v>585</v>
      </c>
      <c r="B1007" s="304" t="s">
        <v>605</v>
      </c>
      <c r="C1007" s="212">
        <f>SUMIF('ตัดระหว่างกัน 2565'!D:D,'หมายเหตุ (2)'!$B1007,'ตัดระหว่างกัน 2565'!L:L)-SUMIF('ตัดระหว่างกัน 2565'!D:D,$B1007,'ตัดระหว่างกัน 2565'!K:K)</f>
        <v>0</v>
      </c>
      <c r="D1007" s="213">
        <f>SUMIF('ตัดระหว่างกัน 2564'!D:D,$B1007,'ตัดระหว่างกัน 2564'!L:L)-SUMIF('ตัดระหว่างกัน 2564'!D:D,'หมายเหตุ (2)'!$B1007,'ตัดระหว่างกัน 2564'!K:K)</f>
        <v>0</v>
      </c>
      <c r="E1007" s="335"/>
      <c r="F1007" s="305"/>
      <c r="G1007" s="305"/>
      <c r="H1007" s="305"/>
      <c r="I1007" s="305"/>
      <c r="U1007" s="155" t="str">
        <f t="shared" si="120"/>
        <v xml:space="preserve">  </v>
      </c>
    </row>
    <row r="1008" spans="1:21" hidden="1">
      <c r="A1008" s="361" t="s">
        <v>314</v>
      </c>
      <c r="B1008" s="304" t="s">
        <v>606</v>
      </c>
      <c r="C1008" s="212">
        <f>SUMIF('ตัดระหว่างกัน 2565'!D:D,'หมายเหตุ (2)'!$B1008,'ตัดระหว่างกัน 2565'!L:L)-SUMIF('ตัดระหว่างกัน 2565'!D:D,$B1008,'ตัดระหว่างกัน 2565'!K:K)</f>
        <v>0</v>
      </c>
      <c r="D1008" s="213">
        <f>SUMIF('ตัดระหว่างกัน 2564'!D:D,$B1008,'ตัดระหว่างกัน 2564'!L:L)-SUMIF('ตัดระหว่างกัน 2564'!D:D,'หมายเหตุ (2)'!$B1008,'ตัดระหว่างกัน 2564'!K:K)</f>
        <v>0</v>
      </c>
      <c r="E1008" s="335"/>
      <c r="F1008" s="305"/>
      <c r="G1008" s="305"/>
      <c r="H1008" s="305"/>
      <c r="I1008" s="305"/>
      <c r="U1008" s="155" t="str">
        <f t="shared" si="120"/>
        <v xml:space="preserve">  </v>
      </c>
    </row>
    <row r="1009" spans="1:21" hidden="1">
      <c r="A1009" s="361" t="s">
        <v>608</v>
      </c>
      <c r="B1009" s="304" t="s">
        <v>607</v>
      </c>
      <c r="C1009" s="212">
        <f>SUMIF('ตัดระหว่างกัน 2565'!D:D,'หมายเหตุ (2)'!$B1009,'ตัดระหว่างกัน 2565'!L:L)-SUMIF('ตัดระหว่างกัน 2565'!D:D,$B1009,'ตัดระหว่างกัน 2565'!K:K)</f>
        <v>0</v>
      </c>
      <c r="D1009" s="213">
        <f>SUMIF('ตัดระหว่างกัน 2564'!D:D,$B1009,'ตัดระหว่างกัน 2564'!L:L)-SUMIF('ตัดระหว่างกัน 2564'!D:D,'หมายเหตุ (2)'!$B1009,'ตัดระหว่างกัน 2564'!K:K)</f>
        <v>0</v>
      </c>
      <c r="E1009" s="335"/>
      <c r="F1009" s="305"/>
      <c r="G1009" s="305"/>
      <c r="H1009" s="305"/>
      <c r="I1009" s="305"/>
      <c r="U1009" s="155" t="str">
        <f t="shared" si="120"/>
        <v xml:space="preserve">  </v>
      </c>
    </row>
    <row r="1010" spans="1:21" hidden="1">
      <c r="A1010" s="308" t="s">
        <v>372</v>
      </c>
      <c r="B1010" s="360">
        <v>4404060107.0010004</v>
      </c>
      <c r="C1010" s="212">
        <f>SUMIF('ตัดระหว่างกัน 2565'!D:D,'หมายเหตุ (2)'!$B1010,'ตัดระหว่างกัน 2565'!L:L)-SUMIF('ตัดระหว่างกัน 2565'!D:D,$B1010,'ตัดระหว่างกัน 2565'!K:K)</f>
        <v>0</v>
      </c>
      <c r="D1010" s="213">
        <f>SUMIF('ตัดระหว่างกัน 2564'!D:D,$B1010,'ตัดระหว่างกัน 2564'!L:L)-SUMIF('ตัดระหว่างกัน 2564'!D:D,'หมายเหตุ (2)'!$B1010,'ตัดระหว่างกัน 2564'!K:K)</f>
        <v>0</v>
      </c>
      <c r="E1010" s="305" t="s">
        <v>493</v>
      </c>
      <c r="F1010" s="346">
        <f>SUM(C1010:C1021)</f>
        <v>0</v>
      </c>
      <c r="G1010" s="305"/>
      <c r="H1010" s="346">
        <f>SUM(D1010:D1021)</f>
        <v>0</v>
      </c>
      <c r="I1010" s="264"/>
      <c r="U1010" s="155" t="str">
        <f t="shared" si="120"/>
        <v xml:space="preserve">  </v>
      </c>
    </row>
    <row r="1011" spans="1:21" hidden="1">
      <c r="A1011" s="308" t="s">
        <v>374</v>
      </c>
      <c r="B1011" s="360">
        <v>4404060107.0019999</v>
      </c>
      <c r="C1011" s="212">
        <f>SUMIF('ตัดระหว่างกัน 2565'!D:D,'หมายเหตุ (2)'!$B1011,'ตัดระหว่างกัน 2565'!L:L)-SUMIF('ตัดระหว่างกัน 2565'!D:D,$B1011,'ตัดระหว่างกัน 2565'!K:K)</f>
        <v>0</v>
      </c>
      <c r="D1011" s="213">
        <f>SUMIF('ตัดระหว่างกัน 2564'!D:D,$B1011,'ตัดระหว่างกัน 2564'!L:L)-SUMIF('ตัดระหว่างกัน 2564'!D:D,'หมายเหตุ (2)'!$B1011,'ตัดระหว่างกัน 2564'!K:K)</f>
        <v>0</v>
      </c>
      <c r="E1011" s="305"/>
      <c r="F1011" s="264"/>
      <c r="G1011" s="305"/>
      <c r="H1011" s="264"/>
      <c r="I1011" s="264"/>
      <c r="U1011" s="155" t="str">
        <f t="shared" si="120"/>
        <v xml:space="preserve">  </v>
      </c>
    </row>
    <row r="1012" spans="1:21" hidden="1">
      <c r="A1012" s="308" t="s">
        <v>335</v>
      </c>
      <c r="B1012" s="360">
        <v>4404060108.0010004</v>
      </c>
      <c r="C1012" s="212">
        <f>SUMIF('ตัดระหว่างกัน 2565'!D:D,'หมายเหตุ (2)'!$B1012,'ตัดระหว่างกัน 2565'!L:L)-SUMIF('ตัดระหว่างกัน 2565'!D:D,$B1012,'ตัดระหว่างกัน 2565'!K:K)</f>
        <v>0</v>
      </c>
      <c r="D1012" s="213">
        <f>SUMIF('ตัดระหว่างกัน 2564'!D:D,$B1012,'ตัดระหว่างกัน 2564'!L:L)-SUMIF('ตัดระหว่างกัน 2564'!D:D,'หมายเหตุ (2)'!$B1012,'ตัดระหว่างกัน 2564'!K:K)</f>
        <v>0</v>
      </c>
      <c r="E1012" s="305"/>
      <c r="F1012" s="264"/>
      <c r="G1012" s="305"/>
      <c r="H1012" s="264"/>
      <c r="I1012" s="264"/>
      <c r="U1012" s="155" t="str">
        <f t="shared" si="120"/>
        <v xml:space="preserve">  </v>
      </c>
    </row>
    <row r="1013" spans="1:21" hidden="1">
      <c r="A1013" s="361" t="s">
        <v>414</v>
      </c>
      <c r="B1013" s="360">
        <v>4404060109.0010004</v>
      </c>
      <c r="C1013" s="212">
        <f>SUMIF('ตัดระหว่างกัน 2565'!D:D,'หมายเหตุ (2)'!$B1013,'ตัดระหว่างกัน 2565'!L:L)-SUMIF('ตัดระหว่างกัน 2565'!D:D,$B1013,'ตัดระหว่างกัน 2565'!K:K)</f>
        <v>0</v>
      </c>
      <c r="D1013" s="213">
        <f>SUMIF('ตัดระหว่างกัน 2564'!D:D,$B1013,'ตัดระหว่างกัน 2564'!L:L)-SUMIF('ตัดระหว่างกัน 2564'!D:D,'หมายเหตุ (2)'!$B1013,'ตัดระหว่างกัน 2564'!K:K)</f>
        <v>0</v>
      </c>
      <c r="E1013" s="305"/>
      <c r="F1013" s="264"/>
      <c r="G1013" s="305"/>
      <c r="H1013" s="264"/>
      <c r="I1013" s="264"/>
      <c r="U1013" s="155" t="str">
        <f t="shared" si="120"/>
        <v xml:space="preserve">  </v>
      </c>
    </row>
    <row r="1014" spans="1:21" hidden="1">
      <c r="A1014" s="361" t="s">
        <v>420</v>
      </c>
      <c r="B1014" s="360">
        <v>4404060112.0010004</v>
      </c>
      <c r="C1014" s="212">
        <f>SUMIF('ตัดระหว่างกัน 2565'!D:D,'หมายเหตุ (2)'!$B1014,'ตัดระหว่างกัน 2565'!L:L)-SUMIF('ตัดระหว่างกัน 2565'!D:D,$B1014,'ตัดระหว่างกัน 2565'!K:K)</f>
        <v>0</v>
      </c>
      <c r="D1014" s="213">
        <f>SUMIF('ตัดระหว่างกัน 2564'!D:D,$B1014,'ตัดระหว่างกัน 2564'!L:L)-SUMIF('ตัดระหว่างกัน 2564'!D:D,'หมายเหตุ (2)'!$B1014,'ตัดระหว่างกัน 2564'!K:K)</f>
        <v>0</v>
      </c>
      <c r="E1014" s="305"/>
      <c r="F1014" s="264"/>
      <c r="G1014" s="305"/>
      <c r="H1014" s="264"/>
      <c r="I1014" s="264"/>
      <c r="U1014" s="155" t="str">
        <f t="shared" si="120"/>
        <v xml:space="preserve">  </v>
      </c>
    </row>
    <row r="1015" spans="1:21" hidden="1">
      <c r="A1015" s="308" t="s">
        <v>424</v>
      </c>
      <c r="B1015" s="360">
        <v>4404060113.0010004</v>
      </c>
      <c r="C1015" s="212">
        <f>SUMIF('ตัดระหว่างกัน 2565'!D:D,'หมายเหตุ (2)'!$B1015,'ตัดระหว่างกัน 2565'!L:L)-SUMIF('ตัดระหว่างกัน 2565'!D:D,$B1015,'ตัดระหว่างกัน 2565'!K:K)</f>
        <v>0</v>
      </c>
      <c r="D1015" s="213">
        <f>SUMIF('ตัดระหว่างกัน 2564'!D:D,$B1015,'ตัดระหว่างกัน 2564'!L:L)-SUMIF('ตัดระหว่างกัน 2564'!D:D,'หมายเหตุ (2)'!$B1015,'ตัดระหว่างกัน 2564'!K:K)</f>
        <v>0</v>
      </c>
      <c r="E1015" s="305"/>
      <c r="F1015" s="264"/>
      <c r="G1015" s="305"/>
      <c r="H1015" s="264"/>
      <c r="I1015" s="264"/>
      <c r="U1015" s="155" t="str">
        <f t="shared" si="120"/>
        <v xml:space="preserve">  </v>
      </c>
    </row>
    <row r="1016" spans="1:21" hidden="1">
      <c r="A1016" s="303" t="s">
        <v>426</v>
      </c>
      <c r="B1016" s="360">
        <v>4404060114.0010004</v>
      </c>
      <c r="C1016" s="212">
        <f>SUMIF('ตัดระหว่างกัน 2565'!D:D,'หมายเหตุ (2)'!$B1016,'ตัดระหว่างกัน 2565'!L:L)-SUMIF('ตัดระหว่างกัน 2565'!D:D,$B1016,'ตัดระหว่างกัน 2565'!K:K)</f>
        <v>0</v>
      </c>
      <c r="D1016" s="213">
        <f>SUMIF('ตัดระหว่างกัน 2564'!D:D,$B1016,'ตัดระหว่างกัน 2564'!L:L)-SUMIF('ตัดระหว่างกัน 2564'!D:D,'หมายเหตุ (2)'!$B1016,'ตัดระหว่างกัน 2564'!K:K)</f>
        <v>0</v>
      </c>
      <c r="E1016" s="305"/>
      <c r="F1016" s="264"/>
      <c r="G1016" s="305"/>
      <c r="H1016" s="264"/>
      <c r="I1016" s="264"/>
      <c r="U1016" s="155" t="str">
        <f t="shared" si="120"/>
        <v xml:space="preserve">  </v>
      </c>
    </row>
    <row r="1017" spans="1:21" hidden="1">
      <c r="A1017" s="308" t="s">
        <v>504</v>
      </c>
      <c r="B1017" s="360">
        <v>4404060115.0010004</v>
      </c>
      <c r="C1017" s="212">
        <f>SUMIF('ตัดระหว่างกัน 2565'!D:D,'หมายเหตุ (2)'!$B1017,'ตัดระหว่างกัน 2565'!L:L)-SUMIF('ตัดระหว่างกัน 2565'!D:D,$B1017,'ตัดระหว่างกัน 2565'!K:K)</f>
        <v>0</v>
      </c>
      <c r="D1017" s="213">
        <f>SUMIF('ตัดระหว่างกัน 2564'!D:D,$B1017,'ตัดระหว่างกัน 2564'!L:L)-SUMIF('ตัดระหว่างกัน 2564'!D:D,'หมายเหตุ (2)'!$B1017,'ตัดระหว่างกัน 2564'!K:K)</f>
        <v>0</v>
      </c>
      <c r="E1017" s="305"/>
      <c r="F1017" s="264"/>
      <c r="G1017" s="305"/>
      <c r="H1017" s="264"/>
      <c r="I1017" s="264"/>
      <c r="U1017" s="155" t="str">
        <f t="shared" si="120"/>
        <v xml:space="preserve">  </v>
      </c>
    </row>
    <row r="1018" spans="1:21" hidden="1">
      <c r="A1018" s="308" t="s">
        <v>430</v>
      </c>
      <c r="B1018" s="360">
        <v>440406116.00099999</v>
      </c>
      <c r="C1018" s="212">
        <f>SUMIF('ตัดระหว่างกัน 2565'!D:D,'หมายเหตุ (2)'!$B1018,'ตัดระหว่างกัน 2565'!L:L)-SUMIF('ตัดระหว่างกัน 2565'!D:D,$B1018,'ตัดระหว่างกัน 2565'!K:K)</f>
        <v>0</v>
      </c>
      <c r="D1018" s="213">
        <f>SUMIF('ตัดระหว่างกัน 2564'!D:D,$B1018,'ตัดระหว่างกัน 2564'!L:L)-SUMIF('ตัดระหว่างกัน 2564'!D:D,'หมายเหตุ (2)'!$B1018,'ตัดระหว่างกัน 2564'!K:K)</f>
        <v>0</v>
      </c>
      <c r="E1018" s="305"/>
      <c r="F1018" s="264"/>
      <c r="G1018" s="305"/>
      <c r="H1018" s="264"/>
      <c r="I1018" s="264"/>
      <c r="U1018" s="155" t="str">
        <f t="shared" si="120"/>
        <v xml:space="preserve">  </v>
      </c>
    </row>
    <row r="1019" spans="1:21" hidden="1">
      <c r="A1019" s="308" t="s">
        <v>432</v>
      </c>
      <c r="B1019" s="360">
        <v>4404060117.0010004</v>
      </c>
      <c r="C1019" s="212">
        <f>SUMIF('ตัดระหว่างกัน 2565'!D:D,'หมายเหตุ (2)'!$B1019,'ตัดระหว่างกัน 2565'!L:L)-SUMIF('ตัดระหว่างกัน 2565'!D:D,$B1019,'ตัดระหว่างกัน 2565'!K:K)</f>
        <v>0</v>
      </c>
      <c r="D1019" s="213">
        <f>SUMIF('ตัดระหว่างกัน 2564'!D:D,$B1019,'ตัดระหว่างกัน 2564'!L:L)-SUMIF('ตัดระหว่างกัน 2564'!D:D,'หมายเหตุ (2)'!$B1019,'ตัดระหว่างกัน 2564'!K:K)</f>
        <v>0</v>
      </c>
      <c r="E1019" s="305"/>
      <c r="F1019" s="264"/>
      <c r="G1019" s="305"/>
      <c r="H1019" s="264"/>
      <c r="I1019" s="264"/>
      <c r="U1019" s="155" t="str">
        <f t="shared" si="120"/>
        <v xml:space="preserve">  </v>
      </c>
    </row>
    <row r="1020" spans="1:21" hidden="1">
      <c r="A1020" s="308" t="s">
        <v>434</v>
      </c>
      <c r="B1020" s="360">
        <v>4404060118.0010004</v>
      </c>
      <c r="C1020" s="212">
        <f>SUMIF('ตัดระหว่างกัน 2565'!D:D,'หมายเหตุ (2)'!$B1020,'ตัดระหว่างกัน 2565'!L:L)-SUMIF('ตัดระหว่างกัน 2565'!D:D,$B1020,'ตัดระหว่างกัน 2565'!K:K)</f>
        <v>0</v>
      </c>
      <c r="D1020" s="213">
        <f>SUMIF('ตัดระหว่างกัน 2564'!D:D,$B1020,'ตัดระหว่างกัน 2564'!L:L)-SUMIF('ตัดระหว่างกัน 2564'!D:D,'หมายเหตุ (2)'!$B1020,'ตัดระหว่างกัน 2564'!K:K)</f>
        <v>0</v>
      </c>
      <c r="E1020" s="305"/>
      <c r="F1020" s="264"/>
      <c r="G1020" s="305"/>
      <c r="H1020" s="264"/>
      <c r="I1020" s="264"/>
      <c r="U1020" s="155" t="str">
        <f t="shared" si="120"/>
        <v xml:space="preserve">  </v>
      </c>
    </row>
    <row r="1021" spans="1:21" hidden="1">
      <c r="A1021" s="308" t="s">
        <v>410</v>
      </c>
      <c r="B1021" s="360">
        <v>4404060199.0010004</v>
      </c>
      <c r="C1021" s="212">
        <f>SUMIF('ตัดระหว่างกัน 2565'!D:D,'หมายเหตุ (2)'!$B1021,'ตัดระหว่างกัน 2565'!L:L)-SUMIF('ตัดระหว่างกัน 2565'!D:D,$B1021,'ตัดระหว่างกัน 2565'!K:K)</f>
        <v>0</v>
      </c>
      <c r="D1021" s="213">
        <f>SUMIF('ตัดระหว่างกัน 2564'!D:D,$B1021,'ตัดระหว่างกัน 2564'!L:L)-SUMIF('ตัดระหว่างกัน 2564'!D:D,'หมายเหตุ (2)'!$B1021,'ตัดระหว่างกัน 2564'!K:K)</f>
        <v>0</v>
      </c>
      <c r="E1021" s="305"/>
      <c r="F1021" s="264"/>
      <c r="G1021" s="305"/>
      <c r="H1021" s="264"/>
      <c r="I1021" s="264"/>
      <c r="U1021" s="155" t="str">
        <f t="shared" si="120"/>
        <v xml:space="preserve">  </v>
      </c>
    </row>
    <row r="1022" spans="1:21" hidden="1">
      <c r="A1022" s="308" t="s">
        <v>486</v>
      </c>
      <c r="B1022" s="304" t="s">
        <v>609</v>
      </c>
      <c r="C1022" s="212">
        <f>SUMIF('ตัดระหว่างกัน 2565'!D:D,'หมายเหตุ (2)'!$B1022,'ตัดระหว่างกัน 2565'!L:L)-SUMIF('ตัดระหว่างกัน 2565'!D:D,$B1022,'ตัดระหว่างกัน 2565'!K:K)</f>
        <v>0</v>
      </c>
      <c r="D1022" s="213">
        <f>SUMIF('ตัดระหว่างกัน 2564'!D:D,$B1022,'ตัดระหว่างกัน 2564'!L:L)-SUMIF('ตัดระหว่างกัน 2564'!D:D,'หมายเหตุ (2)'!$B1022,'ตัดระหว่างกัน 2564'!K:K)</f>
        <v>0</v>
      </c>
      <c r="E1022" s="305" t="s">
        <v>1102</v>
      </c>
      <c r="F1022" s="346">
        <f>SUM(C1022:C1026)</f>
        <v>0</v>
      </c>
      <c r="G1022" s="305"/>
      <c r="H1022" s="346">
        <f>SUM(D1022:D1026)</f>
        <v>0</v>
      </c>
      <c r="I1022" s="264"/>
      <c r="U1022" s="155" t="str">
        <f t="shared" si="120"/>
        <v xml:space="preserve">  </v>
      </c>
    </row>
    <row r="1023" spans="1:21" hidden="1">
      <c r="A1023" s="361" t="s">
        <v>416</v>
      </c>
      <c r="B1023" s="360">
        <v>4404060110.0010004</v>
      </c>
      <c r="C1023" s="212">
        <f>SUMIF('ตัดระหว่างกัน 2565'!D:D,'หมายเหตุ (2)'!$B1023,'ตัดระหว่างกัน 2565'!L:L)-SUMIF('ตัดระหว่างกัน 2565'!D:D,$B1023,'ตัดระหว่างกัน 2565'!K:K)</f>
        <v>0</v>
      </c>
      <c r="D1023" s="213">
        <f>SUMIF('ตัดระหว่างกัน 2564'!D:D,$B1023,'ตัดระหว่างกัน 2564'!L:L)-SUMIF('ตัดระหว่างกัน 2564'!D:D,'หมายเหตุ (2)'!$B1023,'ตัดระหว่างกัน 2564'!K:K)</f>
        <v>0</v>
      </c>
      <c r="E1023" s="305"/>
      <c r="F1023" s="264"/>
      <c r="G1023" s="305"/>
      <c r="H1023" s="264"/>
      <c r="I1023" s="264"/>
      <c r="U1023" s="155" t="str">
        <f t="shared" si="120"/>
        <v xml:space="preserve">  </v>
      </c>
    </row>
    <row r="1024" spans="1:21" hidden="1">
      <c r="A1024" s="303" t="s">
        <v>1050</v>
      </c>
      <c r="B1024" s="360">
        <v>4404060110.0019999</v>
      </c>
      <c r="C1024" s="212">
        <f>SUMIF('ตัดระหว่างกัน 2565'!D:D,'หมายเหตุ (2)'!$B1024,'ตัดระหว่างกัน 2565'!L:L)-SUMIF('ตัดระหว่างกัน 2565'!D:D,$B1024,'ตัดระหว่างกัน 2565'!K:K)</f>
        <v>0</v>
      </c>
      <c r="D1024" s="213">
        <f>SUMIF('ตัดระหว่างกัน 2564'!D:D,$B1024,'ตัดระหว่างกัน 2564'!L:L)-SUMIF('ตัดระหว่างกัน 2564'!D:D,'หมายเหตุ (2)'!$B1024,'ตัดระหว่างกัน 2564'!K:K)</f>
        <v>0</v>
      </c>
      <c r="E1024" s="305"/>
      <c r="F1024" s="264"/>
      <c r="G1024" s="305"/>
      <c r="H1024" s="264"/>
      <c r="I1024" s="264"/>
      <c r="U1024" s="155" t="str">
        <f t="shared" si="120"/>
        <v xml:space="preserve">  </v>
      </c>
    </row>
    <row r="1025" spans="1:21" hidden="1">
      <c r="A1025" s="303" t="s">
        <v>1051</v>
      </c>
      <c r="B1025" s="360">
        <v>4404060110.0030003</v>
      </c>
      <c r="C1025" s="212">
        <f>SUMIF('ตัดระหว่างกัน 2565'!D:D,'หมายเหตุ (2)'!$B1025,'ตัดระหว่างกัน 2565'!L:L)-SUMIF('ตัดระหว่างกัน 2565'!D:D,$B1025,'ตัดระหว่างกัน 2565'!K:K)</f>
        <v>0</v>
      </c>
      <c r="D1025" s="213">
        <f>SUMIF('ตัดระหว่างกัน 2564'!D:D,$B1025,'ตัดระหว่างกัน 2564'!L:L)-SUMIF('ตัดระหว่างกัน 2564'!D:D,'หมายเหตุ (2)'!$B1025,'ตัดระหว่างกัน 2564'!K:K)</f>
        <v>0</v>
      </c>
      <c r="E1025" s="305"/>
      <c r="F1025" s="264"/>
      <c r="G1025" s="305"/>
      <c r="H1025" s="264"/>
      <c r="I1025" s="264"/>
      <c r="U1025" s="155" t="str">
        <f t="shared" si="120"/>
        <v xml:space="preserve">  </v>
      </c>
    </row>
    <row r="1026" spans="1:21" hidden="1">
      <c r="A1026" s="361" t="s">
        <v>418</v>
      </c>
      <c r="B1026" s="360">
        <v>4404060111.0010004</v>
      </c>
      <c r="C1026" s="212">
        <f>SUMIF('ตัดระหว่างกัน 2565'!D:D,'หมายเหตุ (2)'!$B1026,'ตัดระหว่างกัน 2565'!L:L)-SUMIF('ตัดระหว่างกัน 2565'!D:D,$B1026,'ตัดระหว่างกัน 2565'!K:K)</f>
        <v>0</v>
      </c>
      <c r="D1026" s="213">
        <f>SUMIF('ตัดระหว่างกัน 2564'!D:D,$B1026,'ตัดระหว่างกัน 2564'!L:L)-SUMIF('ตัดระหว่างกัน 2564'!D:D,'หมายเหตุ (2)'!$B1026,'ตัดระหว่างกัน 2564'!K:K)</f>
        <v>0</v>
      </c>
      <c r="E1026" s="305"/>
      <c r="F1026" s="364"/>
      <c r="G1026" s="305"/>
      <c r="H1026" s="364"/>
      <c r="I1026" s="264"/>
      <c r="U1026" s="155" t="str">
        <f t="shared" si="120"/>
        <v xml:space="preserve">  </v>
      </c>
    </row>
    <row r="1027" spans="1:21" hidden="1">
      <c r="A1027" s="300"/>
      <c r="B1027" s="355"/>
      <c r="C1027" s="212"/>
      <c r="D1027" s="213"/>
      <c r="E1027" s="293" t="s">
        <v>610</v>
      </c>
      <c r="F1027" s="362">
        <f>SUM(F1005:F1026)</f>
        <v>0</v>
      </c>
      <c r="G1027" s="305"/>
      <c r="H1027" s="362">
        <f>SUM(H1005:H1026)</f>
        <v>0</v>
      </c>
      <c r="I1027" s="464"/>
      <c r="U1027" s="155" t="str">
        <f t="shared" si="120"/>
        <v xml:space="preserve">  </v>
      </c>
    </row>
    <row r="1028" spans="1:21" ht="20.25" thickBot="1">
      <c r="A1028" s="300"/>
      <c r="B1028" s="352"/>
      <c r="C1028" s="212"/>
      <c r="D1028" s="213"/>
      <c r="E1028" s="365" t="s">
        <v>1025</v>
      </c>
      <c r="F1028" s="354">
        <f>F901+F925+F947+F980+F1003+F1027</f>
        <v>2427.19</v>
      </c>
      <c r="G1028" s="305"/>
      <c r="H1028" s="354">
        <f>H901+H925+H947+H980+H1003+H1027</f>
        <v>2204.16</v>
      </c>
      <c r="I1028" s="464"/>
      <c r="U1028" s="155" t="str">
        <f t="shared" si="120"/>
        <v>แสดง</v>
      </c>
    </row>
    <row r="1029" spans="1:21" ht="20.25" thickTop="1">
      <c r="A1029" s="300"/>
      <c r="B1029" s="352"/>
      <c r="C1029" s="212"/>
      <c r="D1029" s="213"/>
      <c r="E1029" s="320"/>
      <c r="G1029" s="305"/>
      <c r="J1029" s="320"/>
      <c r="K1029" s="320"/>
      <c r="L1029" s="320"/>
      <c r="M1029" s="320"/>
      <c r="U1029" s="155" t="str">
        <f t="shared" ref="U1029:U1030" si="121">IF($F$1028&lt;&gt;0,"แสดง",IF($H$1028&lt;&gt;0,"แสดง","  "))</f>
        <v>แสดง</v>
      </c>
    </row>
    <row r="1030" spans="1:21">
      <c r="C1030" s="212"/>
      <c r="D1030" s="213"/>
      <c r="G1030" s="305"/>
      <c r="U1030" s="155" t="str">
        <f t="shared" si="121"/>
        <v>แสดง</v>
      </c>
    </row>
    <row r="1031" spans="1:21">
      <c r="C1031" s="212"/>
      <c r="D1031" s="213"/>
      <c r="E1031" s="293" t="s">
        <v>2060</v>
      </c>
      <c r="F1031" s="293"/>
      <c r="G1031" s="293"/>
      <c r="H1031" s="293"/>
      <c r="I1031" s="299"/>
      <c r="J1031" s="302"/>
      <c r="K1031" s="302"/>
      <c r="L1031" s="464"/>
      <c r="M1031" s="464"/>
      <c r="U1031" s="155" t="str">
        <f>IF($F$1055&lt;&gt;0,"แสดง",IF($H$1055&lt;&gt;0,"แสดง","  "))</f>
        <v>แสดง</v>
      </c>
    </row>
    <row r="1032" spans="1:21">
      <c r="C1032" s="212"/>
      <c r="D1032" s="213"/>
      <c r="E1032" s="301"/>
      <c r="H1032" s="462" t="s">
        <v>973</v>
      </c>
      <c r="I1032" s="463"/>
      <c r="J1032" s="302"/>
      <c r="K1032" s="302"/>
      <c r="L1032" s="264"/>
      <c r="M1032" s="264"/>
      <c r="U1032" s="155" t="str">
        <f t="shared" ref="U1032:U1033" si="122">IF($F$1055&lt;&gt;0,"แสดง",IF($H$1055&lt;&gt;0,"แสดง","  "))</f>
        <v>แสดง</v>
      </c>
    </row>
    <row r="1033" spans="1:21">
      <c r="C1033" s="212"/>
      <c r="D1033" s="213"/>
      <c r="E1033" s="301"/>
      <c r="F1033" s="302">
        <v>2565</v>
      </c>
      <c r="G1033" s="302"/>
      <c r="H1033" s="302">
        <v>2564</v>
      </c>
      <c r="I1033" s="302"/>
      <c r="J1033" s="302"/>
      <c r="K1033" s="302"/>
      <c r="L1033" s="264"/>
      <c r="M1033" s="264"/>
      <c r="U1033" s="155" t="str">
        <f t="shared" si="122"/>
        <v>แสดง</v>
      </c>
    </row>
    <row r="1034" spans="1:21">
      <c r="A1034" s="308" t="s">
        <v>372</v>
      </c>
      <c r="B1034" s="348" t="s">
        <v>371</v>
      </c>
      <c r="C1034" s="212">
        <f>SUMIF('ตัดระหว่างกัน 2565'!D:D,'หมายเหตุ (2)'!$B1034,'ตัดระหว่างกัน 2565'!L:L)-SUMIF('ตัดระหว่างกัน 2565'!D:D,$B1034,'ตัดระหว่างกัน 2565'!K:K)</f>
        <v>328830.52</v>
      </c>
      <c r="D1034" s="213">
        <f>SUMIF('ตัดระหว่างกัน 2564'!D:D,$B1034,'ตัดระหว่างกัน 2564'!L:L)-SUMIF('ตัดระหว่างกัน 2564'!D:D,'หมายเหตุ (2)'!$B1034,'ตัดระหว่างกัน 2564'!K:K)</f>
        <v>304695.25</v>
      </c>
      <c r="E1034" s="305" t="s">
        <v>372</v>
      </c>
      <c r="F1034" s="306">
        <f>SUM(C1034)</f>
        <v>328830.52</v>
      </c>
      <c r="G1034" s="306"/>
      <c r="H1034" s="306">
        <f>SUM(D1034)</f>
        <v>304695.25</v>
      </c>
      <c r="I1034" s="307"/>
      <c r="U1034" s="155" t="str">
        <f t="shared" si="120"/>
        <v>แสดง</v>
      </c>
    </row>
    <row r="1035" spans="1:21" hidden="1">
      <c r="A1035" s="308" t="s">
        <v>374</v>
      </c>
      <c r="B1035" s="309" t="s">
        <v>373</v>
      </c>
      <c r="C1035" s="212">
        <f>SUMIF('ตัดระหว่างกัน 2565'!D:D,'หมายเหตุ (2)'!$B1035,'ตัดระหว่างกัน 2565'!L:L)-SUMIF('ตัดระหว่างกัน 2565'!D:D,$B1035,'ตัดระหว่างกัน 2565'!K:K)</f>
        <v>0</v>
      </c>
      <c r="D1035" s="213">
        <f>SUMIF('ตัดระหว่างกัน 2564'!D:D,$B1035,'ตัดระหว่างกัน 2564'!L:L)-SUMIF('ตัดระหว่างกัน 2564'!D:D,'หมายเหตุ (2)'!$B1035,'ตัดระหว่างกัน 2564'!K:K)</f>
        <v>0</v>
      </c>
      <c r="E1035" s="305" t="s">
        <v>370</v>
      </c>
      <c r="F1035" s="351">
        <f>SUM(C1035:C1039)</f>
        <v>0</v>
      </c>
      <c r="G1035" s="351"/>
      <c r="H1035" s="351">
        <f>SUM(D1035:D1039)</f>
        <v>0</v>
      </c>
      <c r="I1035" s="305"/>
      <c r="U1035" s="155" t="str">
        <f t="shared" si="120"/>
        <v xml:space="preserve">  </v>
      </c>
    </row>
    <row r="1036" spans="1:21" hidden="1">
      <c r="A1036" s="308" t="s">
        <v>376</v>
      </c>
      <c r="B1036" s="309" t="s">
        <v>375</v>
      </c>
      <c r="C1036" s="212">
        <f>SUMIF('ตัดระหว่างกัน 2565'!D:D,'หมายเหตุ (2)'!$B1036,'ตัดระหว่างกัน 2565'!L:L)-SUMIF('ตัดระหว่างกัน 2565'!D:D,$B1036,'ตัดระหว่างกัน 2565'!K:K)</f>
        <v>0</v>
      </c>
      <c r="D1036" s="213">
        <f>SUMIF('ตัดระหว่างกัน 2564'!D:D,$B1036,'ตัดระหว่างกัน 2564'!L:L)-SUMIF('ตัดระหว่างกัน 2564'!D:D,'หมายเหตุ (2)'!$B1036,'ตัดระหว่างกัน 2564'!K:K)</f>
        <v>0</v>
      </c>
      <c r="E1036" s="305"/>
      <c r="F1036" s="305"/>
      <c r="G1036" s="305"/>
      <c r="H1036" s="305"/>
      <c r="I1036" s="305"/>
      <c r="U1036" s="155" t="str">
        <f t="shared" si="120"/>
        <v xml:space="preserve">  </v>
      </c>
    </row>
    <row r="1037" spans="1:21" hidden="1">
      <c r="A1037" s="352" t="s">
        <v>378</v>
      </c>
      <c r="B1037" s="309" t="s">
        <v>377</v>
      </c>
      <c r="C1037" s="212">
        <f>SUMIF('ตัดระหว่างกัน 2565'!D:D,'หมายเหตุ (2)'!$B1037,'ตัดระหว่างกัน 2565'!L:L)-SUMIF('ตัดระหว่างกัน 2565'!D:D,$B1037,'ตัดระหว่างกัน 2565'!K:K)</f>
        <v>0</v>
      </c>
      <c r="D1037" s="213">
        <f>SUMIF('ตัดระหว่างกัน 2564'!D:D,$B1037,'ตัดระหว่างกัน 2564'!L:L)-SUMIF('ตัดระหว่างกัน 2564'!D:D,'หมายเหตุ (2)'!$B1037,'ตัดระหว่างกัน 2564'!K:K)</f>
        <v>0</v>
      </c>
      <c r="E1037" s="305"/>
      <c r="F1037" s="305"/>
      <c r="G1037" s="305"/>
      <c r="H1037" s="305"/>
      <c r="I1037" s="305"/>
      <c r="U1037" s="155" t="str">
        <f t="shared" si="120"/>
        <v xml:space="preserve">  </v>
      </c>
    </row>
    <row r="1038" spans="1:21" hidden="1">
      <c r="A1038" s="352" t="s">
        <v>380</v>
      </c>
      <c r="B1038" s="309" t="s">
        <v>379</v>
      </c>
      <c r="C1038" s="212">
        <f>SUMIF('ตัดระหว่างกัน 2565'!D:D,'หมายเหตุ (2)'!$B1038,'ตัดระหว่างกัน 2565'!L:L)-SUMIF('ตัดระหว่างกัน 2565'!D:D,$B1038,'ตัดระหว่างกัน 2565'!K:K)</f>
        <v>0</v>
      </c>
      <c r="D1038" s="213">
        <f>SUMIF('ตัดระหว่างกัน 2564'!D:D,$B1038,'ตัดระหว่างกัน 2564'!L:L)-SUMIF('ตัดระหว่างกัน 2564'!D:D,'หมายเหตุ (2)'!$B1038,'ตัดระหว่างกัน 2564'!K:K)</f>
        <v>0</v>
      </c>
      <c r="E1038" s="305"/>
      <c r="F1038" s="305"/>
      <c r="G1038" s="305"/>
      <c r="H1038" s="305"/>
      <c r="I1038" s="305"/>
      <c r="U1038" s="155" t="str">
        <f t="shared" si="120"/>
        <v xml:space="preserve">  </v>
      </c>
    </row>
    <row r="1039" spans="1:21" hidden="1">
      <c r="A1039" s="352" t="s">
        <v>382</v>
      </c>
      <c r="B1039" s="309" t="s">
        <v>381</v>
      </c>
      <c r="C1039" s="212">
        <f>SUMIF('ตัดระหว่างกัน 2565'!D:D,'หมายเหตุ (2)'!$B1039,'ตัดระหว่างกัน 2565'!L:L)-SUMIF('ตัดระหว่างกัน 2565'!D:D,$B1039,'ตัดระหว่างกัน 2565'!K:K)</f>
        <v>0</v>
      </c>
      <c r="D1039" s="213">
        <f>SUMIF('ตัดระหว่างกัน 2564'!D:D,$B1039,'ตัดระหว่างกัน 2564'!L:L)-SUMIF('ตัดระหว่างกัน 2564'!D:D,'หมายเหตุ (2)'!$B1039,'ตัดระหว่างกัน 2564'!K:K)</f>
        <v>0</v>
      </c>
      <c r="E1039" s="305"/>
      <c r="F1039" s="305"/>
      <c r="G1039" s="305"/>
      <c r="H1039" s="305"/>
      <c r="I1039" s="305"/>
      <c r="U1039" s="155" t="str">
        <f t="shared" si="120"/>
        <v xml:space="preserve">  </v>
      </c>
    </row>
    <row r="1040" spans="1:21" hidden="1">
      <c r="A1040" s="352" t="s">
        <v>385</v>
      </c>
      <c r="B1040" s="309" t="s">
        <v>384</v>
      </c>
      <c r="C1040" s="212">
        <f>SUMIF('ตัดระหว่างกัน 2565'!D:D,'หมายเหตุ (2)'!$B1040,'ตัดระหว่างกัน 2565'!L:L)-SUMIF('ตัดระหว่างกัน 2565'!D:D,$B1040,'ตัดระหว่างกัน 2565'!K:K)</f>
        <v>0</v>
      </c>
      <c r="D1040" s="213">
        <f>SUMIF('ตัดระหว่างกัน 2564'!D:D,$B1040,'ตัดระหว่างกัน 2564'!L:L)-SUMIF('ตัดระหว่างกัน 2564'!D:D,'หมายเหตุ (2)'!$B1040,'ตัดระหว่างกัน 2564'!K:K)</f>
        <v>0</v>
      </c>
      <c r="E1040" s="305" t="s">
        <v>383</v>
      </c>
      <c r="F1040" s="306">
        <f>SUM(C1040)</f>
        <v>0</v>
      </c>
      <c r="G1040" s="305"/>
      <c r="H1040" s="306">
        <f>SUM(D1040)</f>
        <v>0</v>
      </c>
      <c r="I1040" s="307"/>
      <c r="U1040" s="155" t="str">
        <f t="shared" si="120"/>
        <v xml:space="preserve">  </v>
      </c>
    </row>
    <row r="1041" spans="1:21">
      <c r="A1041" s="308" t="s">
        <v>412</v>
      </c>
      <c r="B1041" s="348" t="s">
        <v>411</v>
      </c>
      <c r="C1041" s="212">
        <f>SUMIF('ตัดระหว่างกัน 2565'!D:D,'หมายเหตุ (2)'!$B1041,'ตัดระหว่างกัน 2565'!L:L)-SUMIF('ตัดระหว่างกัน 2565'!D:D,$B1041,'ตัดระหว่างกัน 2565'!K:K)</f>
        <v>0</v>
      </c>
      <c r="D1041" s="213">
        <f>SUMIF('ตัดระหว่างกัน 2564'!D:D,$B1041,'ตัดระหว่างกัน 2564'!L:L)-SUMIF('ตัดระหว่างกัน 2564'!D:D,'หมายเหตุ (2)'!$B1041,'ตัดระหว่างกัน 2564'!K:K)</f>
        <v>0</v>
      </c>
      <c r="E1041" s="305" t="s">
        <v>410</v>
      </c>
      <c r="F1041" s="353">
        <f>SUM(C1041:C1054)</f>
        <v>215560</v>
      </c>
      <c r="G1041" s="305"/>
      <c r="H1041" s="353">
        <f>SUM(D1041:D1054)</f>
        <v>118892</v>
      </c>
      <c r="I1041" s="305"/>
      <c r="U1041" s="155" t="str">
        <f t="shared" si="120"/>
        <v>แสดง</v>
      </c>
    </row>
    <row r="1042" spans="1:21" hidden="1">
      <c r="A1042" s="308" t="s">
        <v>414</v>
      </c>
      <c r="B1042" s="309" t="s">
        <v>413</v>
      </c>
      <c r="C1042" s="212">
        <f>SUMIF('ตัดระหว่างกัน 2565'!D:D,'หมายเหตุ (2)'!$B1042,'ตัดระหว่างกัน 2565'!L:L)-SUMIF('ตัดระหว่างกัน 2565'!D:D,$B1042,'ตัดระหว่างกัน 2565'!K:K)</f>
        <v>530</v>
      </c>
      <c r="D1042" s="213">
        <f>SUMIF('ตัดระหว่างกัน 2564'!D:D,$B1042,'ตัดระหว่างกัน 2564'!L:L)-SUMIF('ตัดระหว่างกัน 2564'!D:D,'หมายเหตุ (2)'!$B1042,'ตัดระหว่างกัน 2564'!K:K)</f>
        <v>7772</v>
      </c>
      <c r="E1042" s="305"/>
      <c r="G1042" s="305"/>
      <c r="U1042" s="155" t="str">
        <f t="shared" si="120"/>
        <v xml:space="preserve">  </v>
      </c>
    </row>
    <row r="1043" spans="1:21" hidden="1">
      <c r="A1043" s="352" t="s">
        <v>420</v>
      </c>
      <c r="B1043" s="309" t="s">
        <v>419</v>
      </c>
      <c r="C1043" s="212">
        <f>SUMIF('ตัดระหว่างกัน 2565'!D:D,'หมายเหตุ (2)'!$B1043,'ตัดระหว่างกัน 2565'!L:L)-SUMIF('ตัดระหว่างกัน 2565'!D:D,$B1043,'ตัดระหว่างกัน 2565'!K:K)</f>
        <v>215000</v>
      </c>
      <c r="D1043" s="213">
        <f>SUMIF('ตัดระหว่างกัน 2564'!D:D,$B1043,'ตัดระหว่างกัน 2564'!L:L)-SUMIF('ตัดระหว่างกัน 2564'!D:D,'หมายเหตุ (2)'!$B1043,'ตัดระหว่างกัน 2564'!K:K)</f>
        <v>101000</v>
      </c>
      <c r="E1043" s="305"/>
      <c r="G1043" s="305"/>
      <c r="U1043" s="155" t="str">
        <f t="shared" si="120"/>
        <v xml:space="preserve">  </v>
      </c>
    </row>
    <row r="1044" spans="1:21" hidden="1">
      <c r="A1044" s="352" t="s">
        <v>422</v>
      </c>
      <c r="B1044" s="309" t="s">
        <v>421</v>
      </c>
      <c r="C1044" s="212">
        <f>SUMIF('ตัดระหว่างกัน 2565'!D:D,'หมายเหตุ (2)'!$B1044,'ตัดระหว่างกัน 2565'!L:L)-SUMIF('ตัดระหว่างกัน 2565'!D:D,$B1044,'ตัดระหว่างกัน 2565'!K:K)</f>
        <v>0</v>
      </c>
      <c r="D1044" s="213">
        <f>SUMIF('ตัดระหว่างกัน 2564'!D:D,$B1044,'ตัดระหว่างกัน 2564'!L:L)-SUMIF('ตัดระหว่างกัน 2564'!D:D,'หมายเหตุ (2)'!$B1044,'ตัดระหว่างกัน 2564'!K:K)</f>
        <v>0</v>
      </c>
      <c r="E1044" s="305"/>
      <c r="G1044" s="305"/>
      <c r="U1044" s="155" t="str">
        <f t="shared" si="120"/>
        <v xml:space="preserve">  </v>
      </c>
    </row>
    <row r="1045" spans="1:21" hidden="1">
      <c r="A1045" s="352" t="s">
        <v>424</v>
      </c>
      <c r="B1045" s="309" t="s">
        <v>423</v>
      </c>
      <c r="C1045" s="212">
        <f>SUMIF('ตัดระหว่างกัน 2565'!D:D,'หมายเหตุ (2)'!$B1045,'ตัดระหว่างกัน 2565'!L:L)-SUMIF('ตัดระหว่างกัน 2565'!D:D,$B1045,'ตัดระหว่างกัน 2565'!K:K)</f>
        <v>0</v>
      </c>
      <c r="D1045" s="213">
        <f>SUMIF('ตัดระหว่างกัน 2564'!D:D,$B1045,'ตัดระหว่างกัน 2564'!L:L)-SUMIF('ตัดระหว่างกัน 2564'!D:D,'หมายเหตุ (2)'!$B1045,'ตัดระหว่างกัน 2564'!K:K)</f>
        <v>0</v>
      </c>
      <c r="E1045" s="305"/>
      <c r="G1045" s="305"/>
      <c r="U1045" s="155" t="str">
        <f t="shared" si="120"/>
        <v xml:space="preserve">  </v>
      </c>
    </row>
    <row r="1046" spans="1:21" hidden="1">
      <c r="A1046" s="352" t="s">
        <v>426</v>
      </c>
      <c r="B1046" s="309" t="s">
        <v>425</v>
      </c>
      <c r="C1046" s="212">
        <f>SUMIF('ตัดระหว่างกัน 2565'!D:D,'หมายเหตุ (2)'!$B1046,'ตัดระหว่างกัน 2565'!L:L)-SUMIF('ตัดระหว่างกัน 2565'!D:D,$B1046,'ตัดระหว่างกัน 2565'!K:K)</f>
        <v>0</v>
      </c>
      <c r="D1046" s="213">
        <f>SUMIF('ตัดระหว่างกัน 2564'!D:D,$B1046,'ตัดระหว่างกัน 2564'!L:L)-SUMIF('ตัดระหว่างกัน 2564'!D:D,'หมายเหตุ (2)'!$B1046,'ตัดระหว่างกัน 2564'!K:K)</f>
        <v>0</v>
      </c>
      <c r="E1046" s="305"/>
      <c r="G1046" s="305"/>
      <c r="U1046" s="155" t="str">
        <f t="shared" si="120"/>
        <v xml:space="preserve">  </v>
      </c>
    </row>
    <row r="1047" spans="1:21" hidden="1">
      <c r="A1047" s="352" t="s">
        <v>428</v>
      </c>
      <c r="B1047" s="309" t="s">
        <v>427</v>
      </c>
      <c r="C1047" s="212">
        <f>SUMIF('ตัดระหว่างกัน 2565'!D:D,'หมายเหตุ (2)'!$B1047,'ตัดระหว่างกัน 2565'!L:L)-SUMIF('ตัดระหว่างกัน 2565'!D:D,$B1047,'ตัดระหว่างกัน 2565'!K:K)</f>
        <v>0</v>
      </c>
      <c r="D1047" s="213">
        <f>SUMIF('ตัดระหว่างกัน 2564'!D:D,$B1047,'ตัดระหว่างกัน 2564'!L:L)-SUMIF('ตัดระหว่างกัน 2564'!D:D,'หมายเหตุ (2)'!$B1047,'ตัดระหว่างกัน 2564'!K:K)</f>
        <v>0</v>
      </c>
      <c r="E1047" s="305"/>
      <c r="G1047" s="305"/>
      <c r="U1047" s="155" t="str">
        <f t="shared" si="120"/>
        <v xml:space="preserve">  </v>
      </c>
    </row>
    <row r="1048" spans="1:21" hidden="1">
      <c r="A1048" s="352" t="s">
        <v>430</v>
      </c>
      <c r="B1048" s="355" t="s">
        <v>429</v>
      </c>
      <c r="C1048" s="212">
        <f>SUMIF('ตัดระหว่างกัน 2565'!D:D,'หมายเหตุ (2)'!$B1048,'ตัดระหว่างกัน 2565'!L:L)-SUMIF('ตัดระหว่างกัน 2565'!D:D,$B1048,'ตัดระหว่างกัน 2565'!K:K)</f>
        <v>0</v>
      </c>
      <c r="D1048" s="213">
        <f>SUMIF('ตัดระหว่างกัน 2564'!D:D,$B1048,'ตัดระหว่างกัน 2564'!L:L)-SUMIF('ตัดระหว่างกัน 2564'!D:D,'หมายเหตุ (2)'!$B1048,'ตัดระหว่างกัน 2564'!K:K)</f>
        <v>0</v>
      </c>
      <c r="E1048" s="305"/>
      <c r="G1048" s="305"/>
      <c r="U1048" s="155" t="str">
        <f t="shared" si="120"/>
        <v xml:space="preserve">  </v>
      </c>
    </row>
    <row r="1049" spans="1:21" hidden="1">
      <c r="A1049" s="352" t="s">
        <v>432</v>
      </c>
      <c r="B1049" s="355" t="s">
        <v>431</v>
      </c>
      <c r="C1049" s="212">
        <f>SUMIF('ตัดระหว่างกัน 2565'!D:D,'หมายเหตุ (2)'!$B1049,'ตัดระหว่างกัน 2565'!L:L)-SUMIF('ตัดระหว่างกัน 2565'!D:D,$B1049,'ตัดระหว่างกัน 2565'!K:K)</f>
        <v>0</v>
      </c>
      <c r="D1049" s="213">
        <f>SUMIF('ตัดระหว่างกัน 2564'!D:D,$B1049,'ตัดระหว่างกัน 2564'!L:L)-SUMIF('ตัดระหว่างกัน 2564'!D:D,'หมายเหตุ (2)'!$B1049,'ตัดระหว่างกัน 2564'!K:K)</f>
        <v>0</v>
      </c>
      <c r="E1049" s="305"/>
      <c r="G1049" s="305"/>
      <c r="U1049" s="155" t="str">
        <f t="shared" si="120"/>
        <v xml:space="preserve">  </v>
      </c>
    </row>
    <row r="1050" spans="1:21" hidden="1">
      <c r="A1050" s="352" t="s">
        <v>434</v>
      </c>
      <c r="B1050" s="355" t="s">
        <v>433</v>
      </c>
      <c r="C1050" s="212">
        <f>SUMIF('ตัดระหว่างกัน 2565'!D:D,'หมายเหตุ (2)'!$B1050,'ตัดระหว่างกัน 2565'!L:L)-SUMIF('ตัดระหว่างกัน 2565'!D:D,$B1050,'ตัดระหว่างกัน 2565'!K:K)</f>
        <v>0</v>
      </c>
      <c r="D1050" s="213">
        <f>SUMIF('ตัดระหว่างกัน 2564'!D:D,$B1050,'ตัดระหว่างกัน 2564'!L:L)-SUMIF('ตัดระหว่างกัน 2564'!D:D,'หมายเหตุ (2)'!$B1050,'ตัดระหว่างกัน 2564'!K:K)</f>
        <v>0</v>
      </c>
      <c r="E1050" s="305"/>
      <c r="G1050" s="305"/>
      <c r="U1050" s="155" t="str">
        <f t="shared" si="120"/>
        <v xml:space="preserve">  </v>
      </c>
    </row>
    <row r="1051" spans="1:21" hidden="1">
      <c r="A1051" s="352" t="s">
        <v>436</v>
      </c>
      <c r="B1051" s="355" t="s">
        <v>435</v>
      </c>
      <c r="C1051" s="212">
        <f>SUMIF('ตัดระหว่างกัน 2565'!D:D,'หมายเหตุ (2)'!$B1051,'ตัดระหว่างกัน 2565'!L:L)-SUMIF('ตัดระหว่างกัน 2565'!D:D,$B1051,'ตัดระหว่างกัน 2565'!K:K)</f>
        <v>0</v>
      </c>
      <c r="D1051" s="213">
        <f>SUMIF('ตัดระหว่างกัน 2564'!D:D,$B1051,'ตัดระหว่างกัน 2564'!L:L)-SUMIF('ตัดระหว่างกัน 2564'!D:D,'หมายเหตุ (2)'!$B1051,'ตัดระหว่างกัน 2564'!K:K)</f>
        <v>0</v>
      </c>
      <c r="E1051" s="305"/>
      <c r="G1051" s="305"/>
      <c r="U1051" s="155" t="str">
        <f t="shared" si="120"/>
        <v xml:space="preserve">  </v>
      </c>
    </row>
    <row r="1052" spans="1:21" hidden="1">
      <c r="A1052" s="352" t="s">
        <v>438</v>
      </c>
      <c r="B1052" s="355" t="s">
        <v>437</v>
      </c>
      <c r="C1052" s="212">
        <f>SUMIF('ตัดระหว่างกัน 2565'!D:D,'หมายเหตุ (2)'!$B1052,'ตัดระหว่างกัน 2565'!L:L)-SUMIF('ตัดระหว่างกัน 2565'!D:D,$B1052,'ตัดระหว่างกัน 2565'!K:K)</f>
        <v>0</v>
      </c>
      <c r="D1052" s="213">
        <f>SUMIF('ตัดระหว่างกัน 2564'!D:D,$B1052,'ตัดระหว่างกัน 2564'!L:L)-SUMIF('ตัดระหว่างกัน 2564'!D:D,'หมายเหตุ (2)'!$B1052,'ตัดระหว่างกัน 2564'!K:K)</f>
        <v>0</v>
      </c>
      <c r="E1052" s="305"/>
      <c r="G1052" s="305"/>
      <c r="U1052" s="155" t="str">
        <f t="shared" si="120"/>
        <v xml:space="preserve">  </v>
      </c>
    </row>
    <row r="1053" spans="1:21" hidden="1">
      <c r="A1053" s="352" t="s">
        <v>440</v>
      </c>
      <c r="B1053" s="355" t="s">
        <v>439</v>
      </c>
      <c r="C1053" s="212">
        <f>SUMIF('ตัดระหว่างกัน 2565'!D:D,'หมายเหตุ (2)'!$B1053,'ตัดระหว่างกัน 2565'!L:L)-SUMIF('ตัดระหว่างกัน 2565'!D:D,$B1053,'ตัดระหว่างกัน 2565'!K:K)</f>
        <v>0</v>
      </c>
      <c r="D1053" s="213">
        <f>SUMIF('ตัดระหว่างกัน 2564'!D:D,$B1053,'ตัดระหว่างกัน 2564'!L:L)-SUMIF('ตัดระหว่างกัน 2564'!D:D,'หมายเหตุ (2)'!$B1053,'ตัดระหว่างกัน 2564'!K:K)</f>
        <v>0</v>
      </c>
      <c r="E1053" s="305"/>
      <c r="G1053" s="305"/>
      <c r="U1053" s="155" t="str">
        <f t="shared" si="120"/>
        <v xml:space="preserve">  </v>
      </c>
    </row>
    <row r="1054" spans="1:21" hidden="1">
      <c r="A1054" s="352" t="s">
        <v>442</v>
      </c>
      <c r="B1054" s="355" t="s">
        <v>441</v>
      </c>
      <c r="C1054" s="212">
        <f>SUMIF('ตัดระหว่างกัน 2565'!D:D,'หมายเหตุ (2)'!$B1054,'ตัดระหว่างกัน 2565'!L:L)-SUMIF('ตัดระหว่างกัน 2565'!D:D,$B1054,'ตัดระหว่างกัน 2565'!K:K)</f>
        <v>30</v>
      </c>
      <c r="D1054" s="213">
        <f>SUMIF('ตัดระหว่างกัน 2564'!D:D,$B1054,'ตัดระหว่างกัน 2564'!L:L)-SUMIF('ตัดระหว่างกัน 2564'!D:D,'หมายเหตุ (2)'!$B1054,'ตัดระหว่างกัน 2564'!K:K)</f>
        <v>10120</v>
      </c>
      <c r="E1054" s="305"/>
      <c r="G1054" s="305"/>
      <c r="U1054" s="155" t="str">
        <f t="shared" si="120"/>
        <v xml:space="preserve">  </v>
      </c>
    </row>
    <row r="1055" spans="1:21" ht="20.25" thickBot="1">
      <c r="A1055" s="300"/>
      <c r="B1055" s="352"/>
      <c r="C1055" s="357"/>
      <c r="D1055" s="352"/>
      <c r="E1055" s="301" t="s">
        <v>1041</v>
      </c>
      <c r="F1055" s="354">
        <f>SUM(F1034:F1041)</f>
        <v>544390.52</v>
      </c>
      <c r="G1055" s="305"/>
      <c r="H1055" s="354">
        <f>SUM(H1034:H1041)</f>
        <v>423587.25</v>
      </c>
      <c r="I1055" s="464"/>
      <c r="U1055" s="155" t="str">
        <f t="shared" si="120"/>
        <v>แสดง</v>
      </c>
    </row>
    <row r="1056" spans="1:21" ht="20.25" thickTop="1">
      <c r="G1056" s="305"/>
      <c r="U1056" s="155" t="str">
        <f t="shared" ref="U1056:U1068" si="123">IF($F$1055&lt;&gt;0,"แสดง",IF($H$1055&lt;&gt;0,"แสดง","  "))</f>
        <v>แสดง</v>
      </c>
    </row>
    <row r="1057" spans="1:21" hidden="1">
      <c r="G1057" s="305"/>
    </row>
    <row r="1058" spans="1:21" hidden="1">
      <c r="G1058" s="305"/>
    </row>
    <row r="1059" spans="1:21" hidden="1">
      <c r="G1059" s="305"/>
    </row>
    <row r="1060" spans="1:21">
      <c r="G1060" s="305"/>
    </row>
    <row r="1061" spans="1:21">
      <c r="G1061" s="305"/>
    </row>
    <row r="1062" spans="1:21">
      <c r="G1062" s="305"/>
    </row>
    <row r="1063" spans="1:21">
      <c r="G1063" s="305"/>
    </row>
    <row r="1064" spans="1:21">
      <c r="G1064" s="305"/>
    </row>
    <row r="1065" spans="1:21">
      <c r="G1065" s="305"/>
    </row>
    <row r="1066" spans="1:21">
      <c r="G1066" s="305"/>
    </row>
    <row r="1067" spans="1:21">
      <c r="G1067" s="305"/>
    </row>
    <row r="1068" spans="1:21">
      <c r="U1068" s="155" t="str">
        <f t="shared" si="123"/>
        <v>แสดง</v>
      </c>
    </row>
    <row r="1069" spans="1:21">
      <c r="E1069" s="299" t="s">
        <v>2061</v>
      </c>
      <c r="F1069" s="487"/>
      <c r="G1069" s="487"/>
      <c r="H1069" s="487"/>
      <c r="I1069" s="463"/>
      <c r="U1069" s="155" t="str">
        <f>IF($F$1104&lt;&gt;0,"แสดง",IF($H$1104&lt;&gt;0,"แสดง","  "))</f>
        <v>แสดง</v>
      </c>
    </row>
    <row r="1070" spans="1:21">
      <c r="E1070" s="301"/>
      <c r="H1070" s="462" t="s">
        <v>973</v>
      </c>
      <c r="I1070" s="463"/>
      <c r="U1070" s="155" t="str">
        <f t="shared" ref="U1070:U1071" si="124">IF($F$1104&lt;&gt;0,"แสดง",IF($H$1104&lt;&gt;0,"แสดง","  "))</f>
        <v>แสดง</v>
      </c>
    </row>
    <row r="1071" spans="1:21">
      <c r="E1071" s="301"/>
      <c r="F1071" s="302">
        <v>2565</v>
      </c>
      <c r="G1071" s="302"/>
      <c r="H1071" s="302">
        <v>2564</v>
      </c>
      <c r="I1071" s="302"/>
      <c r="U1071" s="155" t="str">
        <f t="shared" si="124"/>
        <v>แสดง</v>
      </c>
    </row>
    <row r="1072" spans="1:21">
      <c r="A1072" s="352" t="s">
        <v>1561</v>
      </c>
      <c r="B1072" s="355" t="s">
        <v>1560</v>
      </c>
      <c r="C1072" s="212">
        <f>SUMIF('ตัดระหว่างกัน 2565'!D:D,$B1072,'ตัดระหว่างกัน 2565'!K:K)-SUMIF('ตัดระหว่างกัน 2565'!D:D,'หมายเหตุ (2)'!$B1072,'ตัดระหว่างกัน 2565'!L:L)</f>
        <v>4677480</v>
      </c>
      <c r="D1072" s="213">
        <f>SUMIF('ตัดระหว่างกัน 2564'!D:D,'หมายเหตุ (2)'!$B1072,'ตัดระหว่างกัน 2564'!K:K)-SUMIF('ตัดระหว่างกัน 2564'!D:D,$B1072,'ตัดระหว่างกัน 2564'!L:L)</f>
        <v>4421820</v>
      </c>
      <c r="E1072" s="158" t="s">
        <v>611</v>
      </c>
      <c r="F1072" s="306">
        <f>SUM(C1072:C1073)</f>
        <v>4677480</v>
      </c>
      <c r="G1072" s="306"/>
      <c r="H1072" s="306">
        <f>SUM(D1072:D1073)</f>
        <v>4421820</v>
      </c>
      <c r="I1072" s="307"/>
      <c r="U1072" s="155" t="str">
        <f t="shared" ref="U1072:U1125" si="125">IF(F1072&lt;&gt;0,"แสดง",IF(H1072&lt;&gt;0,"แสดง","  "))</f>
        <v>แสดง</v>
      </c>
    </row>
    <row r="1073" spans="1:21" hidden="1">
      <c r="A1073" s="352" t="s">
        <v>1563</v>
      </c>
      <c r="B1073" s="355" t="s">
        <v>1562</v>
      </c>
      <c r="C1073" s="212">
        <f>SUMIF('ตัดระหว่างกัน 2565'!D:D,$B1073,'ตัดระหว่างกัน 2565'!K:K)-SUMIF('ตัดระหว่างกัน 2565'!D:D,'หมายเหตุ (2)'!$B1073,'ตัดระหว่างกัน 2565'!L:L)</f>
        <v>0</v>
      </c>
      <c r="D1073" s="213">
        <f>SUMIF('ตัดระหว่างกัน 2564'!D:D,'หมายเหตุ (2)'!$B1073,'ตัดระหว่างกัน 2564'!K:K)-SUMIF('ตัดระหว่างกัน 2564'!D:D,$B1073,'ตัดระหว่างกัน 2564'!L:L)</f>
        <v>0</v>
      </c>
      <c r="E1073" s="158"/>
      <c r="F1073" s="307"/>
      <c r="G1073" s="307"/>
      <c r="H1073" s="307"/>
      <c r="I1073" s="307"/>
      <c r="U1073" s="155" t="str">
        <f t="shared" si="125"/>
        <v xml:space="preserve">  </v>
      </c>
    </row>
    <row r="1074" spans="1:21">
      <c r="A1074" s="352" t="s">
        <v>612</v>
      </c>
      <c r="B1074" s="355" t="s">
        <v>613</v>
      </c>
      <c r="C1074" s="212">
        <f>SUMIF('ตัดระหว่างกัน 2565'!D:D,$B1074,'ตัดระหว่างกัน 2565'!K:K)-SUMIF('ตัดระหว่างกัน 2565'!D:D,'หมายเหตุ (2)'!$B1074,'ตัดระหว่างกัน 2565'!L:L)</f>
        <v>1195493</v>
      </c>
      <c r="D1074" s="213">
        <f>SUMIF('ตัดระหว่างกัน 2564'!D:D,'หมายเหตุ (2)'!$B1074,'ตัดระหว่างกัน 2564'!K:K)-SUMIF('ตัดระหว่างกัน 2564'!D:D,$B1074,'ตัดระหว่างกัน 2564'!L:L)</f>
        <v>2138470</v>
      </c>
      <c r="E1074" s="158" t="s">
        <v>612</v>
      </c>
      <c r="F1074" s="306">
        <f>SUM(C1074)</f>
        <v>1195493</v>
      </c>
      <c r="G1074" s="306"/>
      <c r="H1074" s="306">
        <f t="shared" ref="H1074:H1080" si="126">SUM(D1074)</f>
        <v>2138470</v>
      </c>
      <c r="I1074" s="307"/>
      <c r="U1074" s="155" t="str">
        <f t="shared" si="125"/>
        <v>แสดง</v>
      </c>
    </row>
    <row r="1075" spans="1:21" hidden="1">
      <c r="A1075" s="352" t="s">
        <v>614</v>
      </c>
      <c r="B1075" s="355" t="s">
        <v>615</v>
      </c>
      <c r="C1075" s="212">
        <f>SUMIF('ตัดระหว่างกัน 2565'!D:D,$B1075,'ตัดระหว่างกัน 2565'!K:K)-SUMIF('ตัดระหว่างกัน 2565'!D:D,'หมายเหตุ (2)'!$B1075,'ตัดระหว่างกัน 2565'!L:L)</f>
        <v>0</v>
      </c>
      <c r="D1075" s="213">
        <f>SUMIF('ตัดระหว่างกัน 2564'!D:D,'หมายเหตุ (2)'!$B1075,'ตัดระหว่างกัน 2564'!K:K)-SUMIF('ตัดระหว่างกัน 2564'!D:D,$B1075,'ตัดระหว่างกัน 2564'!L:L)</f>
        <v>0</v>
      </c>
      <c r="E1075" s="155" t="s">
        <v>614</v>
      </c>
      <c r="F1075" s="306">
        <f t="shared" ref="F1075:F1080" si="127">SUM(C1075)</f>
        <v>0</v>
      </c>
      <c r="G1075" s="306"/>
      <c r="H1075" s="306">
        <f t="shared" si="126"/>
        <v>0</v>
      </c>
      <c r="I1075" s="264"/>
      <c r="U1075" s="155" t="str">
        <f t="shared" si="125"/>
        <v xml:space="preserve">  </v>
      </c>
    </row>
    <row r="1076" spans="1:21">
      <c r="A1076" s="352" t="s">
        <v>616</v>
      </c>
      <c r="B1076" s="355" t="s">
        <v>617</v>
      </c>
      <c r="C1076" s="212">
        <f>SUMIF('ตัดระหว่างกัน 2565'!D:D,$B1076,'ตัดระหว่างกัน 2565'!K:K)-SUMIF('ตัดระหว่างกัน 2565'!D:D,'หมายเหตุ (2)'!$B1076,'ตัดระหว่างกัน 2565'!L:L)</f>
        <v>210000</v>
      </c>
      <c r="D1076" s="213">
        <f>SUMIF('ตัดระหว่างกัน 2564'!D:D,'หมายเหตุ (2)'!$B1076,'ตัดระหว่างกัน 2564'!K:K)-SUMIF('ตัดระหว่างกัน 2564'!D:D,$B1076,'ตัดระหว่างกัน 2564'!L:L)</f>
        <v>210000</v>
      </c>
      <c r="E1076" s="155" t="s">
        <v>616</v>
      </c>
      <c r="F1076" s="306">
        <f t="shared" si="127"/>
        <v>210000</v>
      </c>
      <c r="G1076" s="306"/>
      <c r="H1076" s="306">
        <f t="shared" si="126"/>
        <v>210000</v>
      </c>
      <c r="I1076" s="264"/>
      <c r="U1076" s="155" t="str">
        <f t="shared" si="125"/>
        <v>แสดง</v>
      </c>
    </row>
    <row r="1077" spans="1:21" hidden="1">
      <c r="A1077" s="352" t="s">
        <v>618</v>
      </c>
      <c r="B1077" s="355" t="s">
        <v>619</v>
      </c>
      <c r="C1077" s="212">
        <f>SUMIF('ตัดระหว่างกัน 2565'!D:D,$B1077,'ตัดระหว่างกัน 2565'!K:K)-SUMIF('ตัดระหว่างกัน 2565'!D:D,'หมายเหตุ (2)'!$B1077,'ตัดระหว่างกัน 2565'!L:L)</f>
        <v>0</v>
      </c>
      <c r="D1077" s="213">
        <f>SUMIF('ตัดระหว่างกัน 2564'!D:D,'หมายเหตุ (2)'!$B1077,'ตัดระหว่างกัน 2564'!K:K)-SUMIF('ตัดระหว่างกัน 2564'!D:D,$B1077,'ตัดระหว่างกัน 2564'!L:L)</f>
        <v>0</v>
      </c>
      <c r="E1077" s="155" t="s">
        <v>618</v>
      </c>
      <c r="F1077" s="306">
        <f t="shared" si="127"/>
        <v>0</v>
      </c>
      <c r="G1077" s="306"/>
      <c r="H1077" s="306">
        <f t="shared" si="126"/>
        <v>0</v>
      </c>
      <c r="I1077" s="264"/>
      <c r="U1077" s="155" t="str">
        <f t="shared" si="125"/>
        <v xml:space="preserve">  </v>
      </c>
    </row>
    <row r="1078" spans="1:21">
      <c r="A1078" s="352" t="s">
        <v>621</v>
      </c>
      <c r="B1078" s="355" t="s">
        <v>1021</v>
      </c>
      <c r="C1078" s="212">
        <f>SUMIF('ตัดระหว่างกัน 2565'!D:D,$B1078,'ตัดระหว่างกัน 2565'!K:K)-SUMIF('ตัดระหว่างกัน 2565'!D:D,'หมายเหตุ (2)'!$B1078,'ตัดระหว่างกัน 2565'!L:L)</f>
        <v>999210</v>
      </c>
      <c r="D1078" s="213">
        <f>SUMIF('ตัดระหว่างกัน 2564'!D:D,'หมายเหตุ (2)'!$B1078,'ตัดระหว่างกัน 2564'!K:K)-SUMIF('ตัดระหว่างกัน 2564'!D:D,$B1078,'ตัดระหว่างกัน 2564'!L:L)</f>
        <v>1120879</v>
      </c>
      <c r="E1078" s="155" t="s">
        <v>620</v>
      </c>
      <c r="F1078" s="306">
        <f t="shared" si="127"/>
        <v>999210</v>
      </c>
      <c r="G1078" s="306"/>
      <c r="H1078" s="306">
        <f t="shared" si="126"/>
        <v>1120879</v>
      </c>
      <c r="I1078" s="264"/>
      <c r="U1078" s="155" t="str">
        <f t="shared" si="125"/>
        <v>แสดง</v>
      </c>
    </row>
    <row r="1079" spans="1:21">
      <c r="A1079" s="352" t="s">
        <v>622</v>
      </c>
      <c r="B1079" s="355" t="s">
        <v>623</v>
      </c>
      <c r="C1079" s="212">
        <f>SUMIF('ตัดระหว่างกัน 2565'!D:D,$B1079,'ตัดระหว่างกัน 2565'!K:K)-SUMIF('ตัดระหว่างกัน 2565'!D:D,'หมายเหตุ (2)'!$B1079,'ตัดระหว่างกัน 2565'!L:L)</f>
        <v>57810</v>
      </c>
      <c r="D1079" s="213">
        <f>SUMIF('ตัดระหว่างกัน 2564'!D:D,'หมายเหตุ (2)'!$B1079,'ตัดระหว่างกัน 2564'!K:K)-SUMIF('ตัดระหว่างกัน 2564'!D:D,$B1079,'ตัดระหว่างกัน 2564'!L:L)</f>
        <v>70888</v>
      </c>
      <c r="E1079" s="155" t="s">
        <v>622</v>
      </c>
      <c r="F1079" s="306">
        <f t="shared" si="127"/>
        <v>57810</v>
      </c>
      <c r="G1079" s="306"/>
      <c r="H1079" s="306">
        <f t="shared" si="126"/>
        <v>70888</v>
      </c>
      <c r="I1079" s="264"/>
      <c r="U1079" s="155" t="str">
        <f t="shared" si="125"/>
        <v>แสดง</v>
      </c>
    </row>
    <row r="1080" spans="1:21" hidden="1">
      <c r="A1080" s="352" t="s">
        <v>624</v>
      </c>
      <c r="B1080" s="355" t="s">
        <v>625</v>
      </c>
      <c r="C1080" s="212">
        <f>SUMIF('ตัดระหว่างกัน 2565'!D:D,$B1080,'ตัดระหว่างกัน 2565'!K:K)-SUMIF('ตัดระหว่างกัน 2565'!D:D,'หมายเหตุ (2)'!$B1080,'ตัดระหว่างกัน 2565'!L:L)</f>
        <v>0</v>
      </c>
      <c r="D1080" s="213">
        <f>SUMIF('ตัดระหว่างกัน 2564'!D:D,'หมายเหตุ (2)'!$B1080,'ตัดระหว่างกัน 2564'!K:K)-SUMIF('ตัดระหว่างกัน 2564'!D:D,$B1080,'ตัดระหว่างกัน 2564'!L:L)</f>
        <v>0</v>
      </c>
      <c r="E1080" s="155" t="s">
        <v>624</v>
      </c>
      <c r="F1080" s="306">
        <f t="shared" si="127"/>
        <v>0</v>
      </c>
      <c r="G1080" s="306"/>
      <c r="H1080" s="306">
        <f t="shared" si="126"/>
        <v>0</v>
      </c>
      <c r="I1080" s="264"/>
      <c r="U1080" s="155" t="str">
        <f t="shared" si="125"/>
        <v xml:space="preserve">  </v>
      </c>
    </row>
    <row r="1081" spans="1:21" hidden="1">
      <c r="A1081" s="352" t="s">
        <v>1565</v>
      </c>
      <c r="B1081" s="355" t="s">
        <v>1564</v>
      </c>
      <c r="C1081" s="212">
        <f>SUMIF('ตัดระหว่างกัน 2565'!D:D,$B1081,'ตัดระหว่างกัน 2565'!K:K)-SUMIF('ตัดระหว่างกัน 2565'!D:D,'หมายเหตุ (2)'!$B1081,'ตัดระหว่างกัน 2565'!L:L)</f>
        <v>0</v>
      </c>
      <c r="D1081" s="213">
        <f>SUMIF('ตัดระหว่างกัน 2564'!D:D,'หมายเหตุ (2)'!$B1081,'ตัดระหว่างกัน 2564'!K:K)-SUMIF('ตัดระหว่างกัน 2564'!D:D,$B1081,'ตัดระหว่างกัน 2564'!L:L)</f>
        <v>0</v>
      </c>
      <c r="E1081" s="180" t="s">
        <v>626</v>
      </c>
      <c r="F1081" s="306">
        <f>SUM(C1081:C1085)</f>
        <v>0</v>
      </c>
      <c r="G1081" s="306"/>
      <c r="H1081" s="306">
        <f>SUM(D1081:D1085)</f>
        <v>0</v>
      </c>
      <c r="I1081" s="307"/>
      <c r="U1081" s="155" t="str">
        <f t="shared" si="125"/>
        <v xml:space="preserve">  </v>
      </c>
    </row>
    <row r="1082" spans="1:21" hidden="1">
      <c r="A1082" s="352" t="s">
        <v>1567</v>
      </c>
      <c r="B1082" s="355" t="s">
        <v>1566</v>
      </c>
      <c r="C1082" s="212">
        <f>SUMIF('ตัดระหว่างกัน 2565'!D:D,$B1082,'ตัดระหว่างกัน 2565'!K:K)-SUMIF('ตัดระหว่างกัน 2565'!D:D,'หมายเหตุ (2)'!$B1082,'ตัดระหว่างกัน 2565'!L:L)</f>
        <v>0</v>
      </c>
      <c r="D1082" s="213">
        <f>SUMIF('ตัดระหว่างกัน 2564'!D:D,'หมายเหตุ (2)'!$B1082,'ตัดระหว่างกัน 2564'!K:K)-SUMIF('ตัดระหว่างกัน 2564'!D:D,$B1082,'ตัดระหว่างกัน 2564'!L:L)</f>
        <v>0</v>
      </c>
      <c r="E1082" s="180"/>
      <c r="F1082" s="307"/>
      <c r="G1082" s="307"/>
      <c r="H1082" s="307"/>
      <c r="I1082" s="307"/>
      <c r="U1082" s="155" t="str">
        <f t="shared" si="125"/>
        <v xml:space="preserve">  </v>
      </c>
    </row>
    <row r="1083" spans="1:21" hidden="1">
      <c r="A1083" s="352" t="s">
        <v>1569</v>
      </c>
      <c r="B1083" s="355" t="s">
        <v>1568</v>
      </c>
      <c r="C1083" s="212">
        <f>SUMIF('ตัดระหว่างกัน 2565'!D:D,$B1083,'ตัดระหว่างกัน 2565'!K:K)-SUMIF('ตัดระหว่างกัน 2565'!D:D,'หมายเหตุ (2)'!$B1083,'ตัดระหว่างกัน 2565'!L:L)</f>
        <v>0</v>
      </c>
      <c r="D1083" s="213">
        <f>SUMIF('ตัดระหว่างกัน 2564'!D:D,'หมายเหตุ (2)'!$B1083,'ตัดระหว่างกัน 2564'!K:K)-SUMIF('ตัดระหว่างกัน 2564'!D:D,$B1083,'ตัดระหว่างกัน 2564'!L:L)</f>
        <v>0</v>
      </c>
      <c r="E1083" s="180"/>
      <c r="F1083" s="307"/>
      <c r="G1083" s="307"/>
      <c r="H1083" s="307"/>
      <c r="I1083" s="307"/>
      <c r="U1083" s="155" t="str">
        <f t="shared" si="125"/>
        <v xml:space="preserve">  </v>
      </c>
    </row>
    <row r="1084" spans="1:21" hidden="1">
      <c r="A1084" s="352" t="s">
        <v>1571</v>
      </c>
      <c r="B1084" s="355" t="s">
        <v>1570</v>
      </c>
      <c r="C1084" s="212">
        <f>SUMIF('ตัดระหว่างกัน 2565'!D:D,$B1084,'ตัดระหว่างกัน 2565'!K:K)-SUMIF('ตัดระหว่างกัน 2565'!D:D,'หมายเหตุ (2)'!$B1084,'ตัดระหว่างกัน 2565'!L:L)</f>
        <v>0</v>
      </c>
      <c r="D1084" s="213">
        <f>SUMIF('ตัดระหว่างกัน 2564'!D:D,'หมายเหตุ (2)'!$B1084,'ตัดระหว่างกัน 2564'!K:K)-SUMIF('ตัดระหว่างกัน 2564'!D:D,$B1084,'ตัดระหว่างกัน 2564'!L:L)</f>
        <v>0</v>
      </c>
      <c r="E1084" s="180"/>
      <c r="F1084" s="307"/>
      <c r="G1084" s="307"/>
      <c r="H1084" s="307"/>
      <c r="I1084" s="307"/>
      <c r="U1084" s="155" t="str">
        <f t="shared" si="125"/>
        <v xml:space="preserve">  </v>
      </c>
    </row>
    <row r="1085" spans="1:21" hidden="1">
      <c r="A1085" s="352" t="s">
        <v>1573</v>
      </c>
      <c r="B1085" s="355" t="s">
        <v>1572</v>
      </c>
      <c r="C1085" s="212">
        <f>SUMIF('ตัดระหว่างกัน 2565'!D:D,$B1085,'ตัดระหว่างกัน 2565'!K:K)-SUMIF('ตัดระหว่างกัน 2565'!D:D,'หมายเหตุ (2)'!$B1085,'ตัดระหว่างกัน 2565'!L:L)</f>
        <v>0</v>
      </c>
      <c r="D1085" s="213">
        <f>SUMIF('ตัดระหว่างกัน 2564'!D:D,'หมายเหตุ (2)'!$B1085,'ตัดระหว่างกัน 2564'!K:K)-SUMIF('ตัดระหว่างกัน 2564'!D:D,$B1085,'ตัดระหว่างกัน 2564'!L:L)</f>
        <v>0</v>
      </c>
      <c r="E1085" s="180"/>
      <c r="F1085" s="307"/>
      <c r="G1085" s="307"/>
      <c r="H1085" s="307"/>
      <c r="I1085" s="307"/>
      <c r="U1085" s="155" t="str">
        <f t="shared" si="125"/>
        <v xml:space="preserve">  </v>
      </c>
    </row>
    <row r="1086" spans="1:21">
      <c r="A1086" s="352" t="s">
        <v>627</v>
      </c>
      <c r="B1086" s="355" t="s">
        <v>628</v>
      </c>
      <c r="C1086" s="212">
        <f>SUMIF('ตัดระหว่างกัน 2565'!D:D,$B1086,'ตัดระหว่างกัน 2565'!K:K)-SUMIF('ตัดระหว่างกัน 2565'!D:D,'หมายเหตุ (2)'!$B1086,'ตัดระหว่างกัน 2565'!L:L)</f>
        <v>12450</v>
      </c>
      <c r="D1086" s="213">
        <f>SUMIF('ตัดระหว่างกัน 2564'!D:D,'หมายเหตุ (2)'!$B1086,'ตัดระหว่างกัน 2564'!K:K)-SUMIF('ตัดระหว่างกัน 2564'!D:D,$B1086,'ตัดระหว่างกัน 2564'!L:L)</f>
        <v>10500</v>
      </c>
      <c r="E1086" s="158" t="s">
        <v>627</v>
      </c>
      <c r="F1086" s="306">
        <f>SUM(C1086)</f>
        <v>12450</v>
      </c>
      <c r="G1086" s="306"/>
      <c r="H1086" s="306">
        <f t="shared" ref="H1086:H1097" si="128">SUM(D1086)</f>
        <v>10500</v>
      </c>
      <c r="I1086" s="264"/>
      <c r="U1086" s="155" t="str">
        <f t="shared" si="125"/>
        <v>แสดง</v>
      </c>
    </row>
    <row r="1087" spans="1:21" hidden="1">
      <c r="A1087" s="352" t="s">
        <v>629</v>
      </c>
      <c r="B1087" s="355" t="s">
        <v>630</v>
      </c>
      <c r="C1087" s="212">
        <f>SUMIF('ตัดระหว่างกัน 2565'!D:D,$B1087,'ตัดระหว่างกัน 2565'!K:K)-SUMIF('ตัดระหว่างกัน 2565'!D:D,'หมายเหตุ (2)'!$B1087,'ตัดระหว่างกัน 2565'!L:L)</f>
        <v>0</v>
      </c>
      <c r="D1087" s="213">
        <f>SUMIF('ตัดระหว่างกัน 2564'!D:D,'หมายเหตุ (2)'!$B1087,'ตัดระหว่างกัน 2564'!K:K)-SUMIF('ตัดระหว่างกัน 2564'!D:D,$B1087,'ตัดระหว่างกัน 2564'!L:L)</f>
        <v>0</v>
      </c>
      <c r="E1087" s="158" t="s">
        <v>629</v>
      </c>
      <c r="F1087" s="306">
        <f t="shared" ref="F1087:F1101" si="129">SUM(C1087)</f>
        <v>0</v>
      </c>
      <c r="G1087" s="306"/>
      <c r="H1087" s="306">
        <f t="shared" si="128"/>
        <v>0</v>
      </c>
      <c r="I1087" s="264"/>
      <c r="U1087" s="155" t="str">
        <f t="shared" si="125"/>
        <v xml:space="preserve">  </v>
      </c>
    </row>
    <row r="1088" spans="1:21" hidden="1">
      <c r="A1088" s="352" t="s">
        <v>631</v>
      </c>
      <c r="B1088" s="355" t="s">
        <v>632</v>
      </c>
      <c r="C1088" s="212">
        <f>SUMIF('ตัดระหว่างกัน 2565'!D:D,$B1088,'ตัดระหว่างกัน 2565'!K:K)-SUMIF('ตัดระหว่างกัน 2565'!D:D,'หมายเหตุ (2)'!$B1088,'ตัดระหว่างกัน 2565'!L:L)</f>
        <v>0</v>
      </c>
      <c r="D1088" s="213">
        <f>SUMIF('ตัดระหว่างกัน 2564'!D:D,'หมายเหตุ (2)'!$B1088,'ตัดระหว่างกัน 2564'!K:K)-SUMIF('ตัดระหว่างกัน 2564'!D:D,$B1088,'ตัดระหว่างกัน 2564'!L:L)</f>
        <v>0</v>
      </c>
      <c r="E1088" s="155" t="s">
        <v>631</v>
      </c>
      <c r="F1088" s="306">
        <f t="shared" si="129"/>
        <v>0</v>
      </c>
      <c r="G1088" s="306"/>
      <c r="H1088" s="306">
        <f t="shared" si="128"/>
        <v>0</v>
      </c>
      <c r="I1088" s="264"/>
      <c r="U1088" s="155" t="str">
        <f t="shared" si="125"/>
        <v xml:space="preserve">  </v>
      </c>
    </row>
    <row r="1089" spans="1:21" hidden="1">
      <c r="A1089" s="352" t="s">
        <v>633</v>
      </c>
      <c r="B1089" s="355" t="s">
        <v>634</v>
      </c>
      <c r="C1089" s="212">
        <f>SUMIF('ตัดระหว่างกัน 2565'!D:D,$B1089,'ตัดระหว่างกัน 2565'!K:K)-SUMIF('ตัดระหว่างกัน 2565'!D:D,'หมายเหตุ (2)'!$B1089,'ตัดระหว่างกัน 2565'!L:L)</f>
        <v>0</v>
      </c>
      <c r="D1089" s="213">
        <f>SUMIF('ตัดระหว่างกัน 2564'!D:D,'หมายเหตุ (2)'!$B1089,'ตัดระหว่างกัน 2564'!K:K)-SUMIF('ตัดระหว่างกัน 2564'!D:D,$B1089,'ตัดระหว่างกัน 2564'!L:L)</f>
        <v>0</v>
      </c>
      <c r="E1089" s="155" t="s">
        <v>633</v>
      </c>
      <c r="F1089" s="306">
        <f t="shared" si="129"/>
        <v>0</v>
      </c>
      <c r="G1089" s="306"/>
      <c r="H1089" s="306">
        <f t="shared" si="128"/>
        <v>0</v>
      </c>
      <c r="I1089" s="264"/>
      <c r="U1089" s="155" t="str">
        <f t="shared" si="125"/>
        <v xml:space="preserve">  </v>
      </c>
    </row>
    <row r="1090" spans="1:21" hidden="1">
      <c r="A1090" s="352" t="s">
        <v>635</v>
      </c>
      <c r="B1090" s="355" t="s">
        <v>636</v>
      </c>
      <c r="C1090" s="212">
        <f>SUMIF('ตัดระหว่างกัน 2565'!D:D,$B1090,'ตัดระหว่างกัน 2565'!K:K)-SUMIF('ตัดระหว่างกัน 2565'!D:D,'หมายเหตุ (2)'!$B1090,'ตัดระหว่างกัน 2565'!L:L)</f>
        <v>0</v>
      </c>
      <c r="D1090" s="213">
        <f>SUMIF('ตัดระหว่างกัน 2564'!D:D,'หมายเหตุ (2)'!$B1090,'ตัดระหว่างกัน 2564'!K:K)-SUMIF('ตัดระหว่างกัน 2564'!D:D,$B1090,'ตัดระหว่างกัน 2564'!L:L)</f>
        <v>0</v>
      </c>
      <c r="E1090" s="155" t="s">
        <v>635</v>
      </c>
      <c r="F1090" s="306">
        <f t="shared" si="129"/>
        <v>0</v>
      </c>
      <c r="G1090" s="306"/>
      <c r="H1090" s="306">
        <f t="shared" si="128"/>
        <v>0</v>
      </c>
      <c r="I1090" s="264"/>
      <c r="U1090" s="155" t="str">
        <f t="shared" si="125"/>
        <v xml:space="preserve">  </v>
      </c>
    </row>
    <row r="1091" spans="1:21" hidden="1">
      <c r="A1091" s="352" t="s">
        <v>639</v>
      </c>
      <c r="B1091" s="355" t="s">
        <v>638</v>
      </c>
      <c r="C1091" s="212">
        <f>SUMIF('ตัดระหว่างกัน 2565'!D:D,$B1091,'ตัดระหว่างกัน 2565'!K:K)-SUMIF('ตัดระหว่างกัน 2565'!D:D,'หมายเหตุ (2)'!$B1091,'ตัดระหว่างกัน 2565'!L:L)</f>
        <v>0</v>
      </c>
      <c r="D1091" s="213">
        <f>SUMIF('ตัดระหว่างกัน 2564'!D:D,'หมายเหตุ (2)'!$B1091,'ตัดระหว่างกัน 2564'!K:K)-SUMIF('ตัดระหว่างกัน 2564'!D:D,$B1091,'ตัดระหว่างกัน 2564'!L:L)</f>
        <v>0</v>
      </c>
      <c r="E1091" s="155" t="s">
        <v>637</v>
      </c>
      <c r="F1091" s="306">
        <f t="shared" si="129"/>
        <v>0</v>
      </c>
      <c r="G1091" s="306"/>
      <c r="H1091" s="306">
        <f t="shared" si="128"/>
        <v>0</v>
      </c>
      <c r="I1091" s="264"/>
      <c r="U1091" s="155" t="str">
        <f t="shared" si="125"/>
        <v xml:space="preserve">  </v>
      </c>
    </row>
    <row r="1092" spans="1:21" hidden="1">
      <c r="A1092" s="352" t="s">
        <v>640</v>
      </c>
      <c r="B1092" s="355" t="s">
        <v>641</v>
      </c>
      <c r="C1092" s="212">
        <f>SUMIF('ตัดระหว่างกัน 2565'!D:D,$B1092,'ตัดระหว่างกัน 2565'!K:K)-SUMIF('ตัดระหว่างกัน 2565'!D:D,'หมายเหตุ (2)'!$B1092,'ตัดระหว่างกัน 2565'!L:L)</f>
        <v>0</v>
      </c>
      <c r="D1092" s="213">
        <f>SUMIF('ตัดระหว่างกัน 2564'!D:D,'หมายเหตุ (2)'!$B1092,'ตัดระหว่างกัน 2564'!K:K)-SUMIF('ตัดระหว่างกัน 2564'!D:D,$B1092,'ตัดระหว่างกัน 2564'!L:L)</f>
        <v>0</v>
      </c>
      <c r="E1092" s="155" t="s">
        <v>640</v>
      </c>
      <c r="F1092" s="306">
        <f t="shared" si="129"/>
        <v>0</v>
      </c>
      <c r="G1092" s="306"/>
      <c r="H1092" s="306">
        <f t="shared" si="128"/>
        <v>0</v>
      </c>
      <c r="I1092" s="264"/>
      <c r="U1092" s="155" t="str">
        <f t="shared" si="125"/>
        <v xml:space="preserve">  </v>
      </c>
    </row>
    <row r="1093" spans="1:21">
      <c r="A1093" s="352" t="s">
        <v>642</v>
      </c>
      <c r="B1093" s="355" t="s">
        <v>643</v>
      </c>
      <c r="C1093" s="212">
        <f>SUMIF('ตัดระหว่างกัน 2565'!D:D,$B1093,'ตัดระหว่างกัน 2565'!K:K)-SUMIF('ตัดระหว่างกัน 2565'!D:D,'หมายเหตุ (2)'!$B1093,'ตัดระหว่างกัน 2565'!L:L)</f>
        <v>490290</v>
      </c>
      <c r="D1093" s="213">
        <f>SUMIF('ตัดระหว่างกัน 2564'!D:D,'หมายเหตุ (2)'!$B1093,'ตัดระหว่างกัน 2564'!K:K)-SUMIF('ตัดระหว่างกัน 2564'!D:D,$B1093,'ตัดระหว่างกัน 2564'!L:L)</f>
        <v>424561</v>
      </c>
      <c r="E1093" s="158" t="s">
        <v>642</v>
      </c>
      <c r="F1093" s="306">
        <f t="shared" si="129"/>
        <v>490290</v>
      </c>
      <c r="G1093" s="306"/>
      <c r="H1093" s="306">
        <f t="shared" si="128"/>
        <v>424561</v>
      </c>
      <c r="I1093" s="264"/>
      <c r="U1093" s="155" t="str">
        <f t="shared" si="125"/>
        <v>แสดง</v>
      </c>
    </row>
    <row r="1094" spans="1:21">
      <c r="A1094" s="352" t="s">
        <v>644</v>
      </c>
      <c r="B1094" s="355" t="s">
        <v>645</v>
      </c>
      <c r="C1094" s="212">
        <f>SUMIF('ตัดระหว่างกัน 2565'!D:D,$B1094,'ตัดระหว่างกัน 2565'!K:K)-SUMIF('ตัดระหว่างกัน 2565'!D:D,'หมายเหตุ (2)'!$B1094,'ตัดระหว่างกัน 2565'!L:L)</f>
        <v>35741.300000000003</v>
      </c>
      <c r="D1094" s="213">
        <f>SUMIF('ตัดระหว่างกัน 2564'!D:D,'หมายเหตุ (2)'!$B1094,'ตัดระหว่างกัน 2564'!K:K)-SUMIF('ตัดระหว่างกัน 2564'!D:D,$B1094,'ตัดระหว่างกัน 2564'!L:L)</f>
        <v>36000</v>
      </c>
      <c r="E1094" s="155" t="s">
        <v>644</v>
      </c>
      <c r="F1094" s="306">
        <f t="shared" si="129"/>
        <v>35741.300000000003</v>
      </c>
      <c r="G1094" s="306"/>
      <c r="H1094" s="306">
        <f t="shared" si="128"/>
        <v>36000</v>
      </c>
      <c r="I1094" s="264"/>
      <c r="U1094" s="155" t="str">
        <f t="shared" si="125"/>
        <v>แสดง</v>
      </c>
    </row>
    <row r="1095" spans="1:21">
      <c r="A1095" s="352" t="s">
        <v>646</v>
      </c>
      <c r="B1095" s="355" t="s">
        <v>647</v>
      </c>
      <c r="C1095" s="212">
        <f>SUMIF('ตัดระหว่างกัน 2565'!D:D,$B1095,'ตัดระหว่างกัน 2565'!K:K)-SUMIF('ตัดระหว่างกัน 2565'!D:D,'หมายเหตุ (2)'!$B1095,'ตัดระหว่างกัน 2565'!L:L)</f>
        <v>2300</v>
      </c>
      <c r="D1095" s="213">
        <f>SUMIF('ตัดระหว่างกัน 2564'!D:D,'หมายเหตุ (2)'!$B1095,'ตัดระหว่างกัน 2564'!K:K)-SUMIF('ตัดระหว่างกัน 2564'!D:D,$B1095,'ตัดระหว่างกัน 2564'!L:L)</f>
        <v>0</v>
      </c>
      <c r="E1095" s="158" t="s">
        <v>646</v>
      </c>
      <c r="F1095" s="306">
        <f t="shared" si="129"/>
        <v>2300</v>
      </c>
      <c r="G1095" s="306"/>
      <c r="H1095" s="306">
        <f t="shared" si="128"/>
        <v>0</v>
      </c>
      <c r="I1095" s="264"/>
      <c r="U1095" s="155" t="str">
        <f t="shared" si="125"/>
        <v>แสดง</v>
      </c>
    </row>
    <row r="1096" spans="1:21" hidden="1">
      <c r="A1096" s="352" t="s">
        <v>648</v>
      </c>
      <c r="B1096" s="355" t="s">
        <v>649</v>
      </c>
      <c r="C1096" s="212">
        <f>SUMIF('ตัดระหว่างกัน 2565'!D:D,$B1096,'ตัดระหว่างกัน 2565'!K:K)-SUMIF('ตัดระหว่างกัน 2565'!D:D,'หมายเหตุ (2)'!$B1096,'ตัดระหว่างกัน 2565'!L:L)</f>
        <v>0</v>
      </c>
      <c r="D1096" s="213">
        <f>SUMIF('ตัดระหว่างกัน 2564'!D:D,'หมายเหตุ (2)'!$B1096,'ตัดระหว่างกัน 2564'!K:K)-SUMIF('ตัดระหว่างกัน 2564'!D:D,$B1096,'ตัดระหว่างกัน 2564'!L:L)</f>
        <v>0</v>
      </c>
      <c r="E1096" s="155" t="s">
        <v>648</v>
      </c>
      <c r="F1096" s="306">
        <f t="shared" si="129"/>
        <v>0</v>
      </c>
      <c r="G1096" s="306"/>
      <c r="H1096" s="306">
        <f t="shared" si="128"/>
        <v>0</v>
      </c>
      <c r="I1096" s="264"/>
      <c r="U1096" s="155" t="str">
        <f t="shared" si="125"/>
        <v xml:space="preserve">  </v>
      </c>
    </row>
    <row r="1097" spans="1:21" hidden="1">
      <c r="A1097" s="352" t="s">
        <v>650</v>
      </c>
      <c r="B1097" s="355" t="s">
        <v>651</v>
      </c>
      <c r="C1097" s="212">
        <f>SUMIF('ตัดระหว่างกัน 2565'!D:D,$B1097,'ตัดระหว่างกัน 2565'!K:K)-SUMIF('ตัดระหว่างกัน 2565'!D:D,'หมายเหตุ (2)'!$B1097,'ตัดระหว่างกัน 2565'!L:L)</f>
        <v>0</v>
      </c>
      <c r="D1097" s="213">
        <f>SUMIF('ตัดระหว่างกัน 2564'!D:D,'หมายเหตุ (2)'!$B1097,'ตัดระหว่างกัน 2564'!K:K)-SUMIF('ตัดระหว่างกัน 2564'!D:D,$B1097,'ตัดระหว่างกัน 2564'!L:L)</f>
        <v>0</v>
      </c>
      <c r="E1097" s="155" t="s">
        <v>650</v>
      </c>
      <c r="F1097" s="306">
        <f t="shared" si="129"/>
        <v>0</v>
      </c>
      <c r="G1097" s="306"/>
      <c r="H1097" s="306">
        <f t="shared" si="128"/>
        <v>0</v>
      </c>
      <c r="I1097" s="264"/>
      <c r="U1097" s="155" t="str">
        <f t="shared" si="125"/>
        <v xml:space="preserve">  </v>
      </c>
    </row>
    <row r="1098" spans="1:21" hidden="1">
      <c r="A1098" s="352" t="s">
        <v>1575</v>
      </c>
      <c r="B1098" s="355" t="s">
        <v>1574</v>
      </c>
      <c r="C1098" s="212">
        <f>SUMIF('ตัดระหว่างกัน 2565'!D:D,$B1098,'ตัดระหว่างกัน 2565'!K:K)-SUMIF('ตัดระหว่างกัน 2565'!D:D,'หมายเหตุ (2)'!$B1098,'ตัดระหว่างกัน 2565'!L:L)</f>
        <v>0</v>
      </c>
      <c r="D1098" s="213">
        <f>SUMIF('ตัดระหว่างกัน 2564'!D:D,'หมายเหตุ (2)'!$B1098,'ตัดระหว่างกัน 2564'!K:K)-SUMIF('ตัดระหว่างกัน 2564'!D:D,$B1098,'ตัดระหว่างกัน 2564'!L:L)</f>
        <v>0</v>
      </c>
      <c r="E1098" s="158" t="s">
        <v>652</v>
      </c>
      <c r="F1098" s="306">
        <f>SUM(C1098:C1099)</f>
        <v>0</v>
      </c>
      <c r="G1098" s="306"/>
      <c r="H1098" s="306">
        <f>SUM(D1098:D1099)</f>
        <v>0</v>
      </c>
      <c r="I1098" s="307"/>
      <c r="U1098" s="155" t="str">
        <f t="shared" si="125"/>
        <v xml:space="preserve">  </v>
      </c>
    </row>
    <row r="1099" spans="1:21" hidden="1">
      <c r="A1099" s="352" t="s">
        <v>1577</v>
      </c>
      <c r="B1099" s="355" t="s">
        <v>1576</v>
      </c>
      <c r="C1099" s="212">
        <f>SUMIF('ตัดระหว่างกัน 2565'!D:D,$B1099,'ตัดระหว่างกัน 2565'!K:K)-SUMIF('ตัดระหว่างกัน 2565'!D:D,'หมายเหตุ (2)'!$B1099,'ตัดระหว่างกัน 2565'!L:L)</f>
        <v>0</v>
      </c>
      <c r="D1099" s="213">
        <f>SUMIF('ตัดระหว่างกัน 2564'!D:D,'หมายเหตุ (2)'!$B1099,'ตัดระหว่างกัน 2564'!K:K)-SUMIF('ตัดระหว่างกัน 2564'!D:D,$B1099,'ตัดระหว่างกัน 2564'!L:L)</f>
        <v>0</v>
      </c>
      <c r="E1099" s="158"/>
      <c r="F1099" s="306"/>
      <c r="G1099" s="306"/>
      <c r="H1099" s="306"/>
      <c r="I1099" s="307"/>
      <c r="U1099" s="155" t="str">
        <f t="shared" si="125"/>
        <v xml:space="preserve">  </v>
      </c>
    </row>
    <row r="1100" spans="1:21">
      <c r="A1100" s="352" t="s">
        <v>653</v>
      </c>
      <c r="B1100" s="355" t="s">
        <v>1802</v>
      </c>
      <c r="C1100" s="212">
        <f>SUMIF('ตัดระหว่างกัน 2565'!D:D,$B1100,'ตัดระหว่างกัน 2565'!K:K)-SUMIF('ตัดระหว่างกัน 2565'!D:D,'หมายเหตุ (2)'!$B1100,'ตัดระหว่างกัน 2565'!L:L)</f>
        <v>84000</v>
      </c>
      <c r="D1100" s="213">
        <f>SUMIF('ตัดระหว่างกัน 2564'!D:D,'หมายเหตุ (2)'!$B1100,'ตัดระหว่างกัน 2564'!K:K)-SUMIF('ตัดระหว่างกัน 2564'!D:D,$B1100,'ตัดระหว่างกัน 2564'!L:L)</f>
        <v>84000</v>
      </c>
      <c r="E1100" s="155" t="s">
        <v>653</v>
      </c>
      <c r="F1100" s="306">
        <f t="shared" si="129"/>
        <v>84000</v>
      </c>
      <c r="G1100" s="306"/>
      <c r="H1100" s="306">
        <f>SUM(D1100)</f>
        <v>84000</v>
      </c>
      <c r="I1100" s="264"/>
      <c r="U1100" s="155" t="str">
        <f t="shared" si="125"/>
        <v>แสดง</v>
      </c>
    </row>
    <row r="1101" spans="1:21" hidden="1">
      <c r="A1101" s="352" t="s">
        <v>654</v>
      </c>
      <c r="B1101" s="355" t="s">
        <v>655</v>
      </c>
      <c r="C1101" s="212">
        <f>SUMIF('ตัดระหว่างกัน 2565'!D:D,$B1101,'ตัดระหว่างกัน 2565'!K:K)-SUMIF('ตัดระหว่างกัน 2565'!D:D,'หมายเหตุ (2)'!$B1101,'ตัดระหว่างกัน 2565'!L:L)</f>
        <v>0</v>
      </c>
      <c r="D1101" s="213">
        <f>SUMIF('ตัดระหว่างกัน 2564'!D:D,'หมายเหตุ (2)'!$B1101,'ตัดระหว่างกัน 2564'!K:K)-SUMIF('ตัดระหว่างกัน 2564'!D:D,$B1101,'ตัดระหว่างกัน 2564'!L:L)</f>
        <v>0</v>
      </c>
      <c r="E1101" s="155" t="s">
        <v>654</v>
      </c>
      <c r="F1101" s="306">
        <f t="shared" si="129"/>
        <v>0</v>
      </c>
      <c r="G1101" s="306"/>
      <c r="H1101" s="306">
        <f>SUM(D1101)</f>
        <v>0</v>
      </c>
      <c r="I1101" s="264"/>
      <c r="U1101" s="155" t="str">
        <f t="shared" si="125"/>
        <v xml:space="preserve">  </v>
      </c>
    </row>
    <row r="1102" spans="1:21" hidden="1">
      <c r="A1102" s="352" t="s">
        <v>656</v>
      </c>
      <c r="B1102" s="355" t="s">
        <v>1578</v>
      </c>
      <c r="C1102" s="212">
        <f>SUMIF('ตัดระหว่างกัน 2565'!D:D,$B1102,'ตัดระหว่างกัน 2565'!K:K)-SUMIF('ตัดระหว่างกัน 2565'!D:D,'หมายเหตุ (2)'!$B1102,'ตัดระหว่างกัน 2565'!L:L)</f>
        <v>0</v>
      </c>
      <c r="D1102" s="213">
        <f>SUMIF('ตัดระหว่างกัน 2564'!D:D,'หมายเหตุ (2)'!$B1102,'ตัดระหว่างกัน 2564'!K:K)-SUMIF('ตัดระหว่างกัน 2564'!D:D,$B1102,'ตัดระหว่างกัน 2564'!L:L)</f>
        <v>0</v>
      </c>
      <c r="E1102" s="158" t="s">
        <v>656</v>
      </c>
      <c r="F1102" s="324">
        <f>SUM(C1102:C1103)</f>
        <v>0</v>
      </c>
      <c r="G1102" s="306"/>
      <c r="H1102" s="324">
        <f>SUM(D1102:D1103)</f>
        <v>0</v>
      </c>
      <c r="I1102" s="307"/>
      <c r="U1102" s="155" t="str">
        <f t="shared" si="125"/>
        <v xml:space="preserve">  </v>
      </c>
    </row>
    <row r="1103" spans="1:21" hidden="1">
      <c r="A1103" s="352" t="s">
        <v>1580</v>
      </c>
      <c r="B1103" s="355" t="s">
        <v>1579</v>
      </c>
      <c r="C1103" s="212">
        <f>SUMIF('ตัดระหว่างกัน 2565'!D:D,$B1103,'ตัดระหว่างกัน 2565'!K:K)-SUMIF('ตัดระหว่างกัน 2565'!D:D,'หมายเหตุ (2)'!$B1103,'ตัดระหว่างกัน 2565'!L:L)</f>
        <v>0</v>
      </c>
      <c r="D1103" s="213">
        <f>SUMIF('ตัดระหว่างกัน 2564'!D:D,'หมายเหตุ (2)'!$B1103,'ตัดระหว่างกัน 2564'!K:K)-SUMIF('ตัดระหว่างกัน 2564'!D:D,$B1103,'ตัดระหว่างกัน 2564'!L:L)</f>
        <v>0</v>
      </c>
      <c r="E1103" s="158"/>
      <c r="F1103" s="307"/>
      <c r="G1103" s="306"/>
      <c r="H1103" s="307"/>
      <c r="I1103" s="307"/>
      <c r="U1103" s="155" t="str">
        <f t="shared" si="125"/>
        <v xml:space="preserve">  </v>
      </c>
    </row>
    <row r="1104" spans="1:21" ht="20.25" thickBot="1">
      <c r="A1104" s="352"/>
      <c r="B1104" s="355"/>
      <c r="C1104" s="366"/>
      <c r="D1104" s="355"/>
      <c r="E1104" s="156" t="s">
        <v>657</v>
      </c>
      <c r="F1104" s="354">
        <f>SUM(F1072:F1103)</f>
        <v>7764774.2999999998</v>
      </c>
      <c r="G1104" s="306"/>
      <c r="H1104" s="354">
        <f>SUM(H1072:H1103)</f>
        <v>8517118</v>
      </c>
      <c r="I1104" s="464"/>
      <c r="U1104" s="155" t="str">
        <f t="shared" si="125"/>
        <v>แสดง</v>
      </c>
    </row>
    <row r="1105" spans="1:21" ht="20.25" thickTop="1">
      <c r="A1105" s="352"/>
      <c r="B1105" s="355"/>
      <c r="C1105" s="366"/>
      <c r="D1105" s="355"/>
      <c r="E1105" s="367"/>
      <c r="F1105" s="320"/>
      <c r="G1105" s="306"/>
      <c r="H1105" s="320"/>
      <c r="I1105" s="320"/>
      <c r="U1105" s="155" t="str">
        <f t="shared" ref="U1105:U1106" si="130">IF($F$1104&lt;&gt;0,"แสดง",IF($H$1104&lt;&gt;0,"แสดง","  "))</f>
        <v>แสดง</v>
      </c>
    </row>
    <row r="1106" spans="1:21">
      <c r="A1106" s="352"/>
      <c r="B1106" s="355"/>
      <c r="C1106" s="366"/>
      <c r="D1106" s="355"/>
      <c r="G1106" s="306"/>
      <c r="U1106" s="155" t="str">
        <f t="shared" si="130"/>
        <v>แสดง</v>
      </c>
    </row>
    <row r="1107" spans="1:21" hidden="1">
      <c r="A1107" s="352"/>
      <c r="B1107" s="355"/>
      <c r="C1107" s="366"/>
      <c r="D1107" s="355"/>
      <c r="E1107" s="299" t="s">
        <v>1158</v>
      </c>
      <c r="F1107" s="487"/>
      <c r="G1107" s="487"/>
      <c r="H1107" s="487"/>
      <c r="I1107" s="463"/>
      <c r="U1107" s="155" t="str">
        <f>IF($F$1125&lt;&gt;0,"แสดง",IF($H$1125&lt;&gt;0,"แสดง","  "))</f>
        <v xml:space="preserve">  </v>
      </c>
    </row>
    <row r="1108" spans="1:21" hidden="1">
      <c r="A1108" s="352"/>
      <c r="B1108" s="355"/>
      <c r="C1108" s="366"/>
      <c r="D1108" s="355"/>
      <c r="E1108" s="301"/>
      <c r="H1108" s="462" t="s">
        <v>973</v>
      </c>
      <c r="I1108" s="463"/>
      <c r="U1108" s="155" t="str">
        <f t="shared" ref="U1108:U1109" si="131">IF($F$1125&lt;&gt;0,"แสดง",IF($H$1125&lt;&gt;0,"แสดง","  "))</f>
        <v xml:space="preserve">  </v>
      </c>
    </row>
    <row r="1109" spans="1:21" hidden="1">
      <c r="A1109" s="300"/>
      <c r="B1109" s="297"/>
      <c r="C1109" s="298"/>
      <c r="D1109" s="297"/>
      <c r="E1109" s="301"/>
      <c r="F1109" s="302">
        <v>2565</v>
      </c>
      <c r="G1109" s="302"/>
      <c r="H1109" s="302">
        <v>2564</v>
      </c>
      <c r="I1109" s="302"/>
      <c r="U1109" s="155" t="str">
        <f t="shared" si="131"/>
        <v xml:space="preserve">  </v>
      </c>
    </row>
    <row r="1110" spans="1:21" hidden="1">
      <c r="A1110" s="308" t="s">
        <v>1582</v>
      </c>
      <c r="B1110" s="348" t="s">
        <v>1581</v>
      </c>
      <c r="C1110" s="212">
        <f>SUMIF('ตัดระหว่างกัน 2565'!D:D,$B1110,'ตัดระหว่างกัน 2565'!K:K)-SUMIF('ตัดระหว่างกัน 2565'!D:D,'หมายเหตุ (2)'!$B1110,'ตัดระหว่างกัน 2565'!L:L)</f>
        <v>0</v>
      </c>
      <c r="D1110" s="213">
        <f>SUMIF('ตัดระหว่างกัน 2564'!D:D,'หมายเหตุ (2)'!$B1110,'ตัดระหว่างกัน 2564'!K:K)-SUMIF('ตัดระหว่างกัน 2564'!D:D,$B1110,'ตัดระหว่างกัน 2564'!L:L)</f>
        <v>0</v>
      </c>
      <c r="E1110" s="305" t="s">
        <v>658</v>
      </c>
      <c r="F1110" s="306">
        <f>SUM(C1110:C1111)</f>
        <v>0</v>
      </c>
      <c r="G1110" s="306"/>
      <c r="H1110" s="306">
        <f>SUM(D1110:D1111)</f>
        <v>0</v>
      </c>
      <c r="I1110" s="307"/>
      <c r="U1110" s="155" t="str">
        <f t="shared" si="125"/>
        <v xml:space="preserve">  </v>
      </c>
    </row>
    <row r="1111" spans="1:21" hidden="1">
      <c r="A1111" s="308" t="s">
        <v>1584</v>
      </c>
      <c r="B1111" s="348" t="s">
        <v>1583</v>
      </c>
      <c r="C1111" s="212">
        <f>SUMIF('ตัดระหว่างกัน 2565'!D:D,$B1111,'ตัดระหว่างกัน 2565'!K:K)-SUMIF('ตัดระหว่างกัน 2565'!D:D,'หมายเหตุ (2)'!$B1111,'ตัดระหว่างกัน 2565'!L:L)</f>
        <v>0</v>
      </c>
      <c r="D1111" s="213">
        <f>SUMIF('ตัดระหว่างกัน 2564'!D:D,'หมายเหตุ (2)'!$B1111,'ตัดระหว่างกัน 2564'!K:K)-SUMIF('ตัดระหว่างกัน 2564'!D:D,$B1111,'ตัดระหว่างกัน 2564'!L:L)</f>
        <v>0</v>
      </c>
      <c r="E1111" s="305"/>
      <c r="F1111" s="306"/>
      <c r="G1111" s="306"/>
      <c r="H1111" s="306"/>
      <c r="I1111" s="307"/>
      <c r="U1111" s="155" t="str">
        <f t="shared" si="125"/>
        <v xml:space="preserve">  </v>
      </c>
    </row>
    <row r="1112" spans="1:21" hidden="1">
      <c r="A1112" s="308" t="s">
        <v>659</v>
      </c>
      <c r="B1112" s="309" t="s">
        <v>660</v>
      </c>
      <c r="C1112" s="212">
        <f>SUMIF('ตัดระหว่างกัน 2565'!D:D,$B1112,'ตัดระหว่างกัน 2565'!K:K)-SUMIF('ตัดระหว่างกัน 2565'!D:D,'หมายเหตุ (2)'!$B1112,'ตัดระหว่างกัน 2565'!L:L)</f>
        <v>0</v>
      </c>
      <c r="D1112" s="213">
        <f>SUMIF('ตัดระหว่างกัน 2564'!D:D,'หมายเหตุ (2)'!$B1112,'ตัดระหว่างกัน 2564'!K:K)-SUMIF('ตัดระหว่างกัน 2564'!D:D,$B1112,'ตัดระหว่างกัน 2564'!L:L)</f>
        <v>0</v>
      </c>
      <c r="E1112" s="333" t="s">
        <v>659</v>
      </c>
      <c r="F1112" s="306">
        <f t="shared" ref="F1112:F1124" si="132">SUM(C1112)</f>
        <v>0</v>
      </c>
      <c r="G1112" s="306"/>
      <c r="H1112" s="306">
        <f t="shared" ref="H1112:H1117" si="133">SUM(D1112)</f>
        <v>0</v>
      </c>
      <c r="I1112" s="264"/>
      <c r="U1112" s="155" t="str">
        <f t="shared" si="125"/>
        <v xml:space="preserve">  </v>
      </c>
    </row>
    <row r="1113" spans="1:21" hidden="1">
      <c r="A1113" s="308" t="s">
        <v>661</v>
      </c>
      <c r="B1113" s="309" t="s">
        <v>662</v>
      </c>
      <c r="C1113" s="212">
        <f>SUMIF('ตัดระหว่างกัน 2565'!D:D,$B1113,'ตัดระหว่างกัน 2565'!K:K)-SUMIF('ตัดระหว่างกัน 2565'!D:D,'หมายเหตุ (2)'!$B1113,'ตัดระหว่างกัน 2565'!L:L)</f>
        <v>0</v>
      </c>
      <c r="D1113" s="213">
        <f>SUMIF('ตัดระหว่างกัน 2564'!D:D,'หมายเหตุ (2)'!$B1113,'ตัดระหว่างกัน 2564'!K:K)-SUMIF('ตัดระหว่างกัน 2564'!D:D,$B1113,'ตัดระหว่างกัน 2564'!L:L)</f>
        <v>0</v>
      </c>
      <c r="E1113" s="263" t="s">
        <v>661</v>
      </c>
      <c r="F1113" s="306">
        <f t="shared" si="132"/>
        <v>0</v>
      </c>
      <c r="G1113" s="306"/>
      <c r="H1113" s="306">
        <f t="shared" si="133"/>
        <v>0</v>
      </c>
      <c r="I1113" s="264"/>
      <c r="U1113" s="155" t="str">
        <f t="shared" si="125"/>
        <v xml:space="preserve">  </v>
      </c>
    </row>
    <row r="1114" spans="1:21" hidden="1">
      <c r="A1114" s="308" t="s">
        <v>663</v>
      </c>
      <c r="B1114" s="309" t="s">
        <v>664</v>
      </c>
      <c r="C1114" s="212">
        <f>SUMIF('ตัดระหว่างกัน 2565'!D:D,$B1114,'ตัดระหว่างกัน 2565'!K:K)-SUMIF('ตัดระหว่างกัน 2565'!D:D,'หมายเหตุ (2)'!$B1114,'ตัดระหว่างกัน 2565'!L:L)</f>
        <v>0</v>
      </c>
      <c r="D1114" s="213">
        <f>SUMIF('ตัดระหว่างกัน 2564'!D:D,'หมายเหตุ (2)'!$B1114,'ตัดระหว่างกัน 2564'!K:K)-SUMIF('ตัดระหว่างกัน 2564'!D:D,$B1114,'ตัดระหว่างกัน 2564'!L:L)</f>
        <v>0</v>
      </c>
      <c r="E1114" s="263" t="s">
        <v>663</v>
      </c>
      <c r="F1114" s="306">
        <f t="shared" si="132"/>
        <v>0</v>
      </c>
      <c r="G1114" s="306"/>
      <c r="H1114" s="306">
        <f t="shared" si="133"/>
        <v>0</v>
      </c>
      <c r="I1114" s="264"/>
      <c r="U1114" s="155" t="str">
        <f t="shared" si="125"/>
        <v xml:space="preserve">  </v>
      </c>
    </row>
    <row r="1115" spans="1:21" hidden="1">
      <c r="A1115" s="308" t="s">
        <v>665</v>
      </c>
      <c r="B1115" s="309" t="s">
        <v>666</v>
      </c>
      <c r="C1115" s="212">
        <f>SUMIF('ตัดระหว่างกัน 2565'!D:D,$B1115,'ตัดระหว่างกัน 2565'!K:K)-SUMIF('ตัดระหว่างกัน 2565'!D:D,'หมายเหตุ (2)'!$B1115,'ตัดระหว่างกัน 2565'!L:L)</f>
        <v>0</v>
      </c>
      <c r="D1115" s="213">
        <f>SUMIF('ตัดระหว่างกัน 2564'!D:D,'หมายเหตุ (2)'!$B1115,'ตัดระหว่างกัน 2564'!K:K)-SUMIF('ตัดระหว่างกัน 2564'!D:D,$B1115,'ตัดระหว่างกัน 2564'!L:L)</f>
        <v>0</v>
      </c>
      <c r="E1115" s="263" t="s">
        <v>665</v>
      </c>
      <c r="F1115" s="306">
        <f t="shared" si="132"/>
        <v>0</v>
      </c>
      <c r="G1115" s="306"/>
      <c r="H1115" s="306">
        <f t="shared" si="133"/>
        <v>0</v>
      </c>
      <c r="I1115" s="264"/>
      <c r="U1115" s="155" t="str">
        <f t="shared" si="125"/>
        <v xml:space="preserve">  </v>
      </c>
    </row>
    <row r="1116" spans="1:21" hidden="1">
      <c r="A1116" s="322" t="s">
        <v>667</v>
      </c>
      <c r="B1116" s="309" t="s">
        <v>668</v>
      </c>
      <c r="C1116" s="212">
        <f>SUMIF('ตัดระหว่างกัน 2565'!D:D,$B1116,'ตัดระหว่างกัน 2565'!K:K)-SUMIF('ตัดระหว่างกัน 2565'!D:D,'หมายเหตุ (2)'!$B1116,'ตัดระหว่างกัน 2565'!L:L)</f>
        <v>0</v>
      </c>
      <c r="D1116" s="213">
        <f>SUMIF('ตัดระหว่างกัน 2564'!D:D,'หมายเหตุ (2)'!$B1116,'ตัดระหว่างกัน 2564'!K:K)-SUMIF('ตัดระหว่างกัน 2564'!D:D,$B1116,'ตัดระหว่างกัน 2564'!L:L)</f>
        <v>0</v>
      </c>
      <c r="E1116" s="263" t="s">
        <v>667</v>
      </c>
      <c r="F1116" s="306">
        <f t="shared" si="132"/>
        <v>0</v>
      </c>
      <c r="G1116" s="306"/>
      <c r="H1116" s="306">
        <f t="shared" si="133"/>
        <v>0</v>
      </c>
      <c r="I1116" s="264"/>
      <c r="U1116" s="155" t="str">
        <f t="shared" si="125"/>
        <v xml:space="preserve">  </v>
      </c>
    </row>
    <row r="1117" spans="1:21" hidden="1">
      <c r="A1117" s="308" t="s">
        <v>669</v>
      </c>
      <c r="B1117" s="309" t="s">
        <v>670</v>
      </c>
      <c r="C1117" s="212">
        <f>SUMIF('ตัดระหว่างกัน 2565'!D:D,$B1117,'ตัดระหว่างกัน 2565'!K:K)-SUMIF('ตัดระหว่างกัน 2565'!D:D,'หมายเหตุ (2)'!$B1117,'ตัดระหว่างกัน 2565'!L:L)</f>
        <v>0</v>
      </c>
      <c r="D1117" s="213">
        <f>SUMIF('ตัดระหว่างกัน 2564'!D:D,'หมายเหตุ (2)'!$B1117,'ตัดระหว่างกัน 2564'!K:K)-SUMIF('ตัดระหว่างกัน 2564'!D:D,$B1117,'ตัดระหว่างกัน 2564'!L:L)</f>
        <v>0</v>
      </c>
      <c r="E1117" s="263" t="s">
        <v>669</v>
      </c>
      <c r="F1117" s="306">
        <f t="shared" si="132"/>
        <v>0</v>
      </c>
      <c r="G1117" s="306"/>
      <c r="H1117" s="306">
        <f t="shared" si="133"/>
        <v>0</v>
      </c>
      <c r="I1117" s="264"/>
      <c r="U1117" s="155" t="str">
        <f t="shared" si="125"/>
        <v xml:space="preserve">  </v>
      </c>
    </row>
    <row r="1118" spans="1:21" hidden="1">
      <c r="A1118" s="308" t="s">
        <v>1586</v>
      </c>
      <c r="B1118" s="348" t="s">
        <v>1585</v>
      </c>
      <c r="C1118" s="212">
        <f>SUMIF('ตัดระหว่างกัน 2565'!D:D,$B1118,'ตัดระหว่างกัน 2565'!K:K)-SUMIF('ตัดระหว่างกัน 2565'!D:D,'หมายเหตุ (2)'!$B1118,'ตัดระหว่างกัน 2565'!L:L)</f>
        <v>0</v>
      </c>
      <c r="D1118" s="213">
        <f>SUMIF('ตัดระหว่างกัน 2564'!D:D,'หมายเหตุ (2)'!$B1118,'ตัดระหว่างกัน 2564'!K:K)-SUMIF('ตัดระหว่างกัน 2564'!D:D,$B1118,'ตัดระหว่างกัน 2564'!L:L)</f>
        <v>0</v>
      </c>
      <c r="E1118" s="180" t="s">
        <v>626</v>
      </c>
      <c r="F1118" s="306">
        <f>SUM(C1118:C1121)</f>
        <v>0</v>
      </c>
      <c r="G1118" s="306"/>
      <c r="H1118" s="306">
        <f>SUM(D1118:D1121)</f>
        <v>0</v>
      </c>
      <c r="I1118" s="307"/>
      <c r="U1118" s="155" t="str">
        <f t="shared" si="125"/>
        <v xml:space="preserve">  </v>
      </c>
    </row>
    <row r="1119" spans="1:21" hidden="1">
      <c r="A1119" s="308" t="s">
        <v>1588</v>
      </c>
      <c r="B1119" s="348" t="s">
        <v>1587</v>
      </c>
      <c r="C1119" s="212">
        <f>SUMIF('ตัดระหว่างกัน 2565'!D:D,$B1119,'ตัดระหว่างกัน 2565'!K:K)-SUMIF('ตัดระหว่างกัน 2565'!D:D,'หมายเหตุ (2)'!$B1119,'ตัดระหว่างกัน 2565'!L:L)</f>
        <v>0</v>
      </c>
      <c r="D1119" s="213">
        <f>SUMIF('ตัดระหว่างกัน 2564'!D:D,'หมายเหตุ (2)'!$B1119,'ตัดระหว่างกัน 2564'!K:K)-SUMIF('ตัดระหว่างกัน 2564'!D:D,$B1119,'ตัดระหว่างกัน 2564'!L:L)</f>
        <v>0</v>
      </c>
      <c r="E1119" s="180"/>
      <c r="F1119" s="306"/>
      <c r="G1119" s="306"/>
      <c r="H1119" s="306"/>
      <c r="I1119" s="307"/>
      <c r="U1119" s="155" t="str">
        <f t="shared" si="125"/>
        <v xml:space="preserve">  </v>
      </c>
    </row>
    <row r="1120" spans="1:21" hidden="1">
      <c r="A1120" s="308" t="s">
        <v>1590</v>
      </c>
      <c r="B1120" s="348" t="s">
        <v>1589</v>
      </c>
      <c r="C1120" s="212">
        <f>SUMIF('ตัดระหว่างกัน 2565'!D:D,$B1120,'ตัดระหว่างกัน 2565'!K:K)-SUMIF('ตัดระหว่างกัน 2565'!D:D,'หมายเหตุ (2)'!$B1120,'ตัดระหว่างกัน 2565'!L:L)</f>
        <v>0</v>
      </c>
      <c r="D1120" s="213">
        <f>SUMIF('ตัดระหว่างกัน 2564'!D:D,'หมายเหตุ (2)'!$B1120,'ตัดระหว่างกัน 2564'!K:K)-SUMIF('ตัดระหว่างกัน 2564'!D:D,$B1120,'ตัดระหว่างกัน 2564'!L:L)</f>
        <v>0</v>
      </c>
      <c r="E1120" s="180"/>
      <c r="F1120" s="306"/>
      <c r="G1120" s="306"/>
      <c r="H1120" s="306"/>
      <c r="I1120" s="307"/>
      <c r="U1120" s="155" t="str">
        <f t="shared" si="125"/>
        <v xml:space="preserve">  </v>
      </c>
    </row>
    <row r="1121" spans="1:21" hidden="1">
      <c r="A1121" s="308" t="s">
        <v>1592</v>
      </c>
      <c r="B1121" s="348" t="s">
        <v>1591</v>
      </c>
      <c r="C1121" s="212">
        <f>SUMIF('ตัดระหว่างกัน 2565'!D:D,$B1121,'ตัดระหว่างกัน 2565'!K:K)-SUMIF('ตัดระหว่างกัน 2565'!D:D,'หมายเหตุ (2)'!$B1121,'ตัดระหว่างกัน 2565'!L:L)</f>
        <v>0</v>
      </c>
      <c r="D1121" s="213">
        <f>SUMIF('ตัดระหว่างกัน 2564'!D:D,'หมายเหตุ (2)'!$B1121,'ตัดระหว่างกัน 2564'!K:K)-SUMIF('ตัดระหว่างกัน 2564'!D:D,$B1121,'ตัดระหว่างกัน 2564'!L:L)</f>
        <v>0</v>
      </c>
      <c r="E1121" s="180"/>
      <c r="F1121" s="306"/>
      <c r="G1121" s="306"/>
      <c r="H1121" s="306"/>
      <c r="I1121" s="307"/>
      <c r="U1121" s="155" t="str">
        <f t="shared" si="125"/>
        <v xml:space="preserve">  </v>
      </c>
    </row>
    <row r="1122" spans="1:21" hidden="1">
      <c r="A1122" s="308" t="s">
        <v>671</v>
      </c>
      <c r="B1122" s="309" t="s">
        <v>672</v>
      </c>
      <c r="C1122" s="212">
        <f>SUMIF('ตัดระหว่างกัน 2565'!D:D,$B1122,'ตัดระหว่างกัน 2565'!K:K)-SUMIF('ตัดระหว่างกัน 2565'!D:D,'หมายเหตุ (2)'!$B1122,'ตัดระหว่างกัน 2565'!L:L)</f>
        <v>0</v>
      </c>
      <c r="D1122" s="213">
        <f>SUMIF('ตัดระหว่างกัน 2564'!D:D,'หมายเหตุ (2)'!$B1122,'ตัดระหว่างกัน 2564'!K:K)-SUMIF('ตัดระหว่างกัน 2564'!D:D,$B1122,'ตัดระหว่างกัน 2564'!L:L)</f>
        <v>0</v>
      </c>
      <c r="E1122" s="214" t="s">
        <v>671</v>
      </c>
      <c r="F1122" s="306">
        <f t="shared" si="132"/>
        <v>0</v>
      </c>
      <c r="G1122" s="306"/>
      <c r="H1122" s="306">
        <f>SUM(D1122)</f>
        <v>0</v>
      </c>
      <c r="I1122" s="264"/>
      <c r="U1122" s="155" t="str">
        <f t="shared" si="125"/>
        <v xml:space="preserve">  </v>
      </c>
    </row>
    <row r="1123" spans="1:21" hidden="1">
      <c r="A1123" s="308" t="s">
        <v>673</v>
      </c>
      <c r="B1123" s="309" t="s">
        <v>674</v>
      </c>
      <c r="C1123" s="212">
        <f>SUMIF('ตัดระหว่างกัน 2565'!D:D,$B1123,'ตัดระหว่างกัน 2565'!K:K)-SUMIF('ตัดระหว่างกัน 2565'!D:D,'หมายเหตุ (2)'!$B1123,'ตัดระหว่างกัน 2565'!L:L)</f>
        <v>0</v>
      </c>
      <c r="D1123" s="213">
        <f>SUMIF('ตัดระหว่างกัน 2564'!D:D,'หมายเหตุ (2)'!$B1123,'ตัดระหว่างกัน 2564'!K:K)-SUMIF('ตัดระหว่างกัน 2564'!D:D,$B1123,'ตัดระหว่างกัน 2564'!L:L)</f>
        <v>0</v>
      </c>
      <c r="E1123" s="214" t="s">
        <v>673</v>
      </c>
      <c r="F1123" s="306">
        <f t="shared" si="132"/>
        <v>0</v>
      </c>
      <c r="G1123" s="306"/>
      <c r="H1123" s="306">
        <f>SUM(D1123)</f>
        <v>0</v>
      </c>
      <c r="I1123" s="264"/>
      <c r="U1123" s="155" t="str">
        <f t="shared" si="125"/>
        <v xml:space="preserve">  </v>
      </c>
    </row>
    <row r="1124" spans="1:21" hidden="1">
      <c r="A1124" s="308" t="s">
        <v>675</v>
      </c>
      <c r="B1124" s="309" t="s">
        <v>676</v>
      </c>
      <c r="C1124" s="212">
        <f>SUMIF('ตัดระหว่างกัน 2565'!D:D,$B1124,'ตัดระหว่างกัน 2565'!K:K)-SUMIF('ตัดระหว่างกัน 2565'!D:D,'หมายเหตุ (2)'!$B1124,'ตัดระหว่างกัน 2565'!L:L)</f>
        <v>0</v>
      </c>
      <c r="D1124" s="213">
        <f>SUMIF('ตัดระหว่างกัน 2564'!D:D,'หมายเหตุ (2)'!$B1124,'ตัดระหว่างกัน 2564'!K:K)-SUMIF('ตัดระหว่างกัน 2564'!D:D,$B1124,'ตัดระหว่างกัน 2564'!L:L)</f>
        <v>0</v>
      </c>
      <c r="E1124" s="263" t="s">
        <v>675</v>
      </c>
      <c r="F1124" s="324">
        <f t="shared" si="132"/>
        <v>0</v>
      </c>
      <c r="G1124" s="306"/>
      <c r="H1124" s="324">
        <f>SUM(D1124)</f>
        <v>0</v>
      </c>
      <c r="I1124" s="264"/>
      <c r="U1124" s="155" t="str">
        <f t="shared" si="125"/>
        <v xml:space="preserve">  </v>
      </c>
    </row>
    <row r="1125" spans="1:21" ht="20.25" hidden="1" thickBot="1">
      <c r="A1125" s="308"/>
      <c r="B1125" s="309"/>
      <c r="C1125" s="368"/>
      <c r="D1125" s="309"/>
      <c r="E1125" s="301" t="s">
        <v>677</v>
      </c>
      <c r="F1125" s="354">
        <f>SUM(F1110:F1124)</f>
        <v>0</v>
      </c>
      <c r="G1125" s="306"/>
      <c r="H1125" s="354">
        <f>SUM(H1110:H1124)</f>
        <v>0</v>
      </c>
      <c r="I1125" s="464"/>
      <c r="U1125" s="155" t="str">
        <f t="shared" si="125"/>
        <v xml:space="preserve">  </v>
      </c>
    </row>
    <row r="1126" spans="1:21" hidden="1">
      <c r="A1126" s="308"/>
      <c r="B1126" s="309"/>
      <c r="C1126" s="368"/>
      <c r="D1126" s="309"/>
      <c r="E1126" s="263"/>
      <c r="F1126" s="264"/>
      <c r="G1126" s="306"/>
      <c r="H1126" s="264"/>
      <c r="I1126" s="264"/>
      <c r="U1126" s="155" t="str">
        <f t="shared" ref="U1126:U1127" si="134">IF($F$1125&lt;&gt;0,"แสดง",IF($H$1125&lt;&gt;0,"แสดง","  "))</f>
        <v xml:space="preserve">  </v>
      </c>
    </row>
    <row r="1127" spans="1:21" hidden="1">
      <c r="G1127" s="306"/>
      <c r="U1127" s="155" t="str">
        <f t="shared" si="134"/>
        <v xml:space="preserve">  </v>
      </c>
    </row>
    <row r="1128" spans="1:21" hidden="1">
      <c r="G1128" s="306"/>
    </row>
    <row r="1129" spans="1:21" hidden="1">
      <c r="G1129" s="306"/>
    </row>
    <row r="1130" spans="1:21" hidden="1">
      <c r="G1130" s="306"/>
    </row>
    <row r="1131" spans="1:21" hidden="1">
      <c r="G1131" s="306"/>
    </row>
    <row r="1132" spans="1:21">
      <c r="E1132" s="299" t="s">
        <v>2062</v>
      </c>
      <c r="F1132" s="293"/>
      <c r="G1132" s="293"/>
      <c r="H1132" s="293"/>
      <c r="I1132" s="463"/>
      <c r="J1132" s="302"/>
      <c r="K1132" s="302"/>
      <c r="L1132" s="302"/>
      <c r="M1132" s="302"/>
      <c r="U1132" s="155" t="str">
        <f>IF($F$1140&lt;&gt;0,"แสดง",IF($H$1140&lt;&gt;0,"แสดง","  "))</f>
        <v>แสดง</v>
      </c>
    </row>
    <row r="1133" spans="1:21">
      <c r="E1133" s="301"/>
      <c r="H1133" s="462" t="s">
        <v>973</v>
      </c>
      <c r="I1133" s="463"/>
      <c r="J1133" s="302"/>
      <c r="K1133" s="302"/>
      <c r="L1133" s="307"/>
      <c r="M1133" s="307"/>
      <c r="U1133" s="155" t="str">
        <f t="shared" ref="U1133:U1134" si="135">IF($F$1140&lt;&gt;0,"แสดง",IF($H$1140&lt;&gt;0,"แสดง","  "))</f>
        <v>แสดง</v>
      </c>
    </row>
    <row r="1134" spans="1:21">
      <c r="E1134" s="301"/>
      <c r="F1134" s="302">
        <v>2565</v>
      </c>
      <c r="G1134" s="302"/>
      <c r="H1134" s="302">
        <v>2564</v>
      </c>
      <c r="I1134" s="302"/>
      <c r="J1134" s="302"/>
      <c r="K1134" s="302"/>
      <c r="L1134" s="307"/>
      <c r="M1134" s="307"/>
      <c r="U1134" s="155" t="str">
        <f t="shared" si="135"/>
        <v>แสดง</v>
      </c>
    </row>
    <row r="1135" spans="1:21" hidden="1">
      <c r="A1135" s="303" t="s">
        <v>678</v>
      </c>
      <c r="B1135" s="304" t="s">
        <v>1593</v>
      </c>
      <c r="C1135" s="212">
        <f>SUMIF('ตัดระหว่างกัน 2565'!D:D,$B1135,'ตัดระหว่างกัน 2565'!K:K)-SUMIF('ตัดระหว่างกัน 2565'!D:D,'หมายเหตุ (2)'!$B1135,'ตัดระหว่างกัน 2565'!L:L)</f>
        <v>0</v>
      </c>
      <c r="D1135" s="213">
        <f>SUMIF('ตัดระหว่างกัน 2564'!D:D,'หมายเหตุ (2)'!$B1135,'ตัดระหว่างกัน 2564'!K:K)-SUMIF('ตัดระหว่างกัน 2564'!D:D,$B1135,'ตัดระหว่างกัน 2564'!L:L)</f>
        <v>0</v>
      </c>
      <c r="E1135" s="305" t="s">
        <v>678</v>
      </c>
      <c r="F1135" s="306">
        <f>SUM(C1135:C1136)</f>
        <v>0</v>
      </c>
      <c r="G1135" s="306"/>
      <c r="H1135" s="306">
        <f>SUM(D1135:D1136)</f>
        <v>0</v>
      </c>
      <c r="I1135" s="307"/>
      <c r="U1135" s="155" t="str">
        <f t="shared" ref="U1135:U1199" si="136">IF(F1135&lt;&gt;0,"แสดง",IF(H1135&lt;&gt;0,"แสดง","  "))</f>
        <v xml:space="preserve">  </v>
      </c>
    </row>
    <row r="1136" spans="1:21" hidden="1">
      <c r="A1136" s="303" t="s">
        <v>1595</v>
      </c>
      <c r="B1136" s="304" t="s">
        <v>1594</v>
      </c>
      <c r="C1136" s="212">
        <f>SUMIF('ตัดระหว่างกัน 2565'!D:D,$B1136,'ตัดระหว่างกัน 2565'!K:K)-SUMIF('ตัดระหว่างกัน 2565'!D:D,'หมายเหตุ (2)'!$B1136,'ตัดระหว่างกัน 2565'!L:L)</f>
        <v>0</v>
      </c>
      <c r="D1136" s="213">
        <f>SUMIF('ตัดระหว่างกัน 2564'!D:D,'หมายเหตุ (2)'!$B1136,'ตัดระหว่างกัน 2564'!K:K)-SUMIF('ตัดระหว่างกัน 2564'!D:D,$B1136,'ตัดระหว่างกัน 2564'!L:L)</f>
        <v>0</v>
      </c>
      <c r="E1136" s="305"/>
      <c r="F1136" s="307"/>
      <c r="G1136" s="307"/>
      <c r="H1136" s="307"/>
      <c r="I1136" s="307"/>
      <c r="U1136" s="155" t="str">
        <f t="shared" si="136"/>
        <v xml:space="preserve">  </v>
      </c>
    </row>
    <row r="1137" spans="1:21">
      <c r="A1137" s="303" t="s">
        <v>679</v>
      </c>
      <c r="B1137" s="356" t="s">
        <v>680</v>
      </c>
      <c r="C1137" s="212">
        <f>SUMIF('ตัดระหว่างกัน 2565'!D:D,$B1137,'ตัดระหว่างกัน 2565'!K:K)-SUMIF('ตัดระหว่างกัน 2565'!D:D,'หมายเหตุ (2)'!$B1137,'ตัดระหว่างกัน 2565'!L:L)</f>
        <v>337537</v>
      </c>
      <c r="D1137" s="213">
        <f>SUMIF('ตัดระหว่างกัน 2564'!D:D,'หมายเหตุ (2)'!$B1137,'ตัดระหว่างกัน 2564'!K:K)-SUMIF('ตัดระหว่างกัน 2564'!D:D,$B1137,'ตัดระหว่างกัน 2564'!L:L)</f>
        <v>24840</v>
      </c>
      <c r="E1137" s="305" t="s">
        <v>679</v>
      </c>
      <c r="F1137" s="306">
        <f>SUM(C1137)</f>
        <v>337537</v>
      </c>
      <c r="G1137" s="306"/>
      <c r="H1137" s="306">
        <f>SUM(D1137)</f>
        <v>24840</v>
      </c>
      <c r="I1137" s="307"/>
      <c r="U1137" s="155" t="str">
        <f t="shared" si="136"/>
        <v>แสดง</v>
      </c>
    </row>
    <row r="1138" spans="1:21" hidden="1">
      <c r="A1138" s="303" t="s">
        <v>683</v>
      </c>
      <c r="B1138" s="356" t="s">
        <v>682</v>
      </c>
      <c r="C1138" s="212">
        <f>SUMIF('ตัดระหว่างกัน 2565'!D:D,$B1138,'ตัดระหว่างกัน 2565'!K:K)-SUMIF('ตัดระหว่างกัน 2565'!D:D,'หมายเหตุ (2)'!$B1138,'ตัดระหว่างกัน 2565'!L:L)</f>
        <v>0</v>
      </c>
      <c r="D1138" s="213">
        <f>SUMIF('ตัดระหว่างกัน 2564'!D:D,'หมายเหตุ (2)'!$B1138,'ตัดระหว่างกัน 2564'!K:K)-SUMIF('ตัดระหว่างกัน 2564'!D:D,$B1138,'ตัดระหว่างกัน 2564'!L:L)</f>
        <v>0</v>
      </c>
      <c r="E1138" s="305" t="s">
        <v>683</v>
      </c>
      <c r="F1138" s="306">
        <f t="shared" ref="F1138:F1139" si="137">SUM(C1138)</f>
        <v>0</v>
      </c>
      <c r="G1138" s="306"/>
      <c r="H1138" s="306">
        <f>SUM(D1138)</f>
        <v>0</v>
      </c>
      <c r="I1138" s="307"/>
      <c r="U1138" s="155" t="str">
        <f t="shared" si="136"/>
        <v xml:space="preserve">  </v>
      </c>
    </row>
    <row r="1139" spans="1:21">
      <c r="A1139" s="303" t="s">
        <v>681</v>
      </c>
      <c r="B1139" s="304" t="s">
        <v>684</v>
      </c>
      <c r="C1139" s="212">
        <f>SUMIF('ตัดระหว่างกัน 2565'!D:D,$B1139,'ตัดระหว่างกัน 2565'!K:K)-SUMIF('ตัดระหว่างกัน 2565'!D:D,'หมายเหตุ (2)'!$B1139,'ตัดระหว่างกัน 2565'!L:L)</f>
        <v>0</v>
      </c>
      <c r="D1139" s="213">
        <f>SUMIF('ตัดระหว่างกัน 2564'!D:D,'หมายเหตุ (2)'!$B1139,'ตัดระหว่างกัน 2564'!K:K)-SUMIF('ตัดระหว่างกัน 2564'!D:D,$B1139,'ตัดระหว่างกัน 2564'!L:L)</f>
        <v>22400</v>
      </c>
      <c r="E1139" s="335" t="s">
        <v>681</v>
      </c>
      <c r="F1139" s="324">
        <f t="shared" si="137"/>
        <v>0</v>
      </c>
      <c r="G1139" s="306"/>
      <c r="H1139" s="324">
        <f>SUM(D1139)</f>
        <v>22400</v>
      </c>
      <c r="I1139" s="307"/>
      <c r="U1139" s="155" t="str">
        <f t="shared" si="136"/>
        <v>แสดง</v>
      </c>
    </row>
    <row r="1140" spans="1:21" ht="20.25" thickBot="1">
      <c r="E1140" s="293" t="s">
        <v>685</v>
      </c>
      <c r="F1140" s="369">
        <f>SUM(F1135:F1139)</f>
        <v>337537</v>
      </c>
      <c r="G1140" s="306"/>
      <c r="H1140" s="369">
        <f>SUM(H1135:H1139)</f>
        <v>47240</v>
      </c>
      <c r="I1140" s="302"/>
      <c r="J1140" s="370"/>
      <c r="K1140" s="370"/>
      <c r="L1140" s="305"/>
      <c r="M1140" s="305"/>
      <c r="U1140" s="155" t="str">
        <f t="shared" si="136"/>
        <v>แสดง</v>
      </c>
    </row>
    <row r="1141" spans="1:21" ht="20.25" thickTop="1">
      <c r="E1141" s="305"/>
      <c r="F1141" s="307"/>
      <c r="G1141" s="306"/>
      <c r="H1141" s="307"/>
      <c r="I1141" s="307"/>
      <c r="J1141" s="370"/>
      <c r="K1141" s="370"/>
      <c r="L1141" s="305"/>
      <c r="M1141" s="305"/>
      <c r="U1141" s="155" t="str">
        <f t="shared" ref="U1141:U1142" si="138">IF($F$1140&lt;&gt;0,"แสดง",IF($H$1140&lt;&gt;0,"แสดง","  "))</f>
        <v>แสดง</v>
      </c>
    </row>
    <row r="1142" spans="1:21" hidden="1">
      <c r="G1142" s="306"/>
      <c r="U1142" s="155" t="str">
        <f t="shared" si="138"/>
        <v>แสดง</v>
      </c>
    </row>
    <row r="1143" spans="1:21">
      <c r="A1143" s="296"/>
      <c r="B1143" s="297"/>
      <c r="C1143" s="298"/>
      <c r="D1143" s="297"/>
      <c r="E1143" s="299" t="s">
        <v>2063</v>
      </c>
      <c r="F1143" s="293"/>
      <c r="G1143" s="293"/>
      <c r="H1143" s="293"/>
      <c r="I1143" s="463"/>
      <c r="U1143" s="155" t="str">
        <f>IF($F$1180&lt;&gt;0,"แสดง",IF($H$1180&lt;&gt;0,"แสดง","  "))</f>
        <v>แสดง</v>
      </c>
    </row>
    <row r="1144" spans="1:21">
      <c r="A1144" s="300"/>
      <c r="B1144" s="297"/>
      <c r="C1144" s="298"/>
      <c r="D1144" s="297"/>
      <c r="E1144" s="301"/>
      <c r="H1144" s="462" t="s">
        <v>973</v>
      </c>
      <c r="I1144" s="463"/>
      <c r="U1144" s="155" t="str">
        <f t="shared" ref="U1144:U1145" si="139">IF($F$1180&lt;&gt;0,"แสดง",IF($H$1180&lt;&gt;0,"แสดง","  "))</f>
        <v>แสดง</v>
      </c>
    </row>
    <row r="1145" spans="1:21">
      <c r="A1145" s="300"/>
      <c r="B1145" s="297"/>
      <c r="C1145" s="298"/>
      <c r="D1145" s="297"/>
      <c r="E1145" s="301"/>
      <c r="F1145" s="302">
        <v>2565</v>
      </c>
      <c r="G1145" s="302"/>
      <c r="H1145" s="302">
        <v>2564</v>
      </c>
      <c r="I1145" s="302"/>
      <c r="U1145" s="155" t="str">
        <f t="shared" si="139"/>
        <v>แสดง</v>
      </c>
    </row>
    <row r="1146" spans="1:21" hidden="1">
      <c r="A1146" s="308" t="s">
        <v>688</v>
      </c>
      <c r="B1146" s="309" t="s">
        <v>687</v>
      </c>
      <c r="C1146" s="212">
        <f>SUMIF('ตัดระหว่างกัน 2565'!D:D,$B1146,'ตัดระหว่างกัน 2565'!K:K)-SUMIF('ตัดระหว่างกัน 2565'!D:D,'หมายเหตุ (2)'!$B1146,'ตัดระหว่างกัน 2565'!L:L)</f>
        <v>0</v>
      </c>
      <c r="D1146" s="213">
        <f>SUMIF('ตัดระหว่างกัน 2564'!D:D,'หมายเหตุ (2)'!$B1146,'ตัดระหว่างกัน 2564'!K:K)-SUMIF('ตัดระหว่างกัน 2564'!D:D,$B1146,'ตัดระหว่างกัน 2564'!L:L)</f>
        <v>0</v>
      </c>
      <c r="E1146" s="263" t="s">
        <v>686</v>
      </c>
      <c r="F1146" s="346">
        <f>SUM(C1146)</f>
        <v>0</v>
      </c>
      <c r="G1146" s="346"/>
      <c r="H1146" s="346">
        <f>SUM(D1146)</f>
        <v>0</v>
      </c>
      <c r="I1146" s="264"/>
      <c r="U1146" s="155" t="str">
        <f t="shared" si="136"/>
        <v xml:space="preserve">  </v>
      </c>
    </row>
    <row r="1147" spans="1:21">
      <c r="A1147" s="308" t="s">
        <v>1597</v>
      </c>
      <c r="B1147" s="348" t="s">
        <v>1596</v>
      </c>
      <c r="C1147" s="212">
        <f>SUMIF('ตัดระหว่างกัน 2565'!D:D,$B1147,'ตัดระหว่างกัน 2565'!K:K)-SUMIF('ตัดระหว่างกัน 2565'!D:D,'หมายเหตุ (2)'!$B1147,'ตัดระหว่างกัน 2565'!L:L)</f>
        <v>114100</v>
      </c>
      <c r="D1147" s="213">
        <f>SUMIF('ตัดระหว่างกัน 2564'!D:D,'หมายเหตุ (2)'!$B1147,'ตัดระหว่างกัน 2564'!K:K)-SUMIF('ตัดระหว่างกัน 2564'!D:D,$B1147,'ตัดระหว่างกัน 2564'!L:L)</f>
        <v>74020</v>
      </c>
      <c r="E1147" s="305" t="s">
        <v>689</v>
      </c>
      <c r="F1147" s="346">
        <f>SUM(C1147:C1149)</f>
        <v>164800</v>
      </c>
      <c r="G1147" s="346"/>
      <c r="H1147" s="346">
        <f>SUM(D1147:D1149)</f>
        <v>160464.62</v>
      </c>
      <c r="I1147" s="307"/>
      <c r="U1147" s="155" t="str">
        <f t="shared" si="136"/>
        <v>แสดง</v>
      </c>
    </row>
    <row r="1148" spans="1:21" hidden="1">
      <c r="A1148" s="308" t="s">
        <v>1599</v>
      </c>
      <c r="B1148" s="348" t="s">
        <v>1598</v>
      </c>
      <c r="C1148" s="212">
        <f>SUMIF('ตัดระหว่างกัน 2565'!D:D,$B1148,'ตัดระหว่างกัน 2565'!K:K)-SUMIF('ตัดระหว่างกัน 2565'!D:D,'หมายเหตุ (2)'!$B1148,'ตัดระหว่างกัน 2565'!L:L)</f>
        <v>0</v>
      </c>
      <c r="D1148" s="213">
        <f>SUMIF('ตัดระหว่างกัน 2564'!D:D,'หมายเหตุ (2)'!$B1148,'ตัดระหว่างกัน 2564'!K:K)-SUMIF('ตัดระหว่างกัน 2564'!D:D,$B1148,'ตัดระหว่างกัน 2564'!L:L)</f>
        <v>0</v>
      </c>
      <c r="E1148" s="305"/>
      <c r="F1148" s="346"/>
      <c r="G1148" s="346"/>
      <c r="H1148" s="346"/>
      <c r="I1148" s="307"/>
      <c r="U1148" s="155" t="str">
        <f t="shared" si="136"/>
        <v xml:space="preserve">  </v>
      </c>
    </row>
    <row r="1149" spans="1:21" hidden="1">
      <c r="A1149" s="308" t="s">
        <v>1601</v>
      </c>
      <c r="B1149" s="348" t="s">
        <v>1600</v>
      </c>
      <c r="C1149" s="212">
        <f>SUMIF('ตัดระหว่างกัน 2565'!D:D,$B1149,'ตัดระหว่างกัน 2565'!K:K)-SUMIF('ตัดระหว่างกัน 2565'!D:D,'หมายเหตุ (2)'!$B1149,'ตัดระหว่างกัน 2565'!L:L)</f>
        <v>50700</v>
      </c>
      <c r="D1149" s="213">
        <f>SUMIF('ตัดระหว่างกัน 2564'!D:D,'หมายเหตุ (2)'!$B1149,'ตัดระหว่างกัน 2564'!K:K)-SUMIF('ตัดระหว่างกัน 2564'!D:D,$B1149,'ตัดระหว่างกัน 2564'!L:L)</f>
        <v>86444.62</v>
      </c>
      <c r="E1149" s="305"/>
      <c r="F1149" s="346"/>
      <c r="G1149" s="346"/>
      <c r="H1149" s="346"/>
      <c r="I1149" s="307"/>
      <c r="U1149" s="155" t="str">
        <f t="shared" si="136"/>
        <v xml:space="preserve">  </v>
      </c>
    </row>
    <row r="1150" spans="1:21">
      <c r="A1150" s="308" t="s">
        <v>1603</v>
      </c>
      <c r="B1150" s="348" t="s">
        <v>1602</v>
      </c>
      <c r="C1150" s="212">
        <f>SUMIF('ตัดระหว่างกัน 2565'!D:D,$B1150,'ตัดระหว่างกัน 2565'!K:K)-SUMIF('ตัดระหว่างกัน 2565'!D:D,'หมายเหตุ (2)'!$B1150,'ตัดระหว่างกัน 2565'!L:L)</f>
        <v>45106</v>
      </c>
      <c r="D1150" s="213">
        <f>SUMIF('ตัดระหว่างกัน 2564'!D:D,'หมายเหตุ (2)'!$B1150,'ตัดระหว่างกัน 2564'!K:K)-SUMIF('ตัดระหว่างกัน 2564'!D:D,$B1150,'ตัดระหว่างกัน 2564'!L:L)</f>
        <v>35162</v>
      </c>
      <c r="E1150" s="333" t="s">
        <v>690</v>
      </c>
      <c r="F1150" s="346">
        <f>SUM(C1150:C1155)</f>
        <v>88056</v>
      </c>
      <c r="G1150" s="346"/>
      <c r="H1150" s="346">
        <f>SUM(D1150:D1155)</f>
        <v>64042</v>
      </c>
      <c r="I1150" s="307"/>
      <c r="U1150" s="155" t="str">
        <f t="shared" si="136"/>
        <v>แสดง</v>
      </c>
    </row>
    <row r="1151" spans="1:21" hidden="1">
      <c r="A1151" s="308" t="s">
        <v>1605</v>
      </c>
      <c r="B1151" s="348" t="s">
        <v>1604</v>
      </c>
      <c r="C1151" s="212">
        <f>SUMIF('ตัดระหว่างกัน 2565'!D:D,$B1151,'ตัดระหว่างกัน 2565'!K:K)-SUMIF('ตัดระหว่างกัน 2565'!D:D,'หมายเหตุ (2)'!$B1151,'ตัดระหว่างกัน 2565'!L:L)</f>
        <v>31440</v>
      </c>
      <c r="D1151" s="213">
        <f>SUMIF('ตัดระหว่างกัน 2564'!D:D,'หมายเหตุ (2)'!$B1151,'ตัดระหว่างกัน 2564'!K:K)-SUMIF('ตัดระหว่างกัน 2564'!D:D,$B1151,'ตัดระหว่างกัน 2564'!L:L)</f>
        <v>3280</v>
      </c>
      <c r="E1151" s="333"/>
      <c r="F1151" s="346"/>
      <c r="G1151" s="346"/>
      <c r="H1151" s="346"/>
      <c r="I1151" s="307"/>
      <c r="U1151" s="155" t="str">
        <f t="shared" si="136"/>
        <v xml:space="preserve">  </v>
      </c>
    </row>
    <row r="1152" spans="1:21" hidden="1">
      <c r="A1152" s="308" t="s">
        <v>1607</v>
      </c>
      <c r="B1152" s="348" t="s">
        <v>1606</v>
      </c>
      <c r="C1152" s="212">
        <f>SUMIF('ตัดระหว่างกัน 2565'!D:D,$B1152,'ตัดระหว่างกัน 2565'!K:K)-SUMIF('ตัดระหว่างกัน 2565'!D:D,'หมายเหตุ (2)'!$B1152,'ตัดระหว่างกัน 2565'!L:L)</f>
        <v>11510</v>
      </c>
      <c r="D1152" s="213">
        <f>SUMIF('ตัดระหว่างกัน 2564'!D:D,'หมายเหตุ (2)'!$B1152,'ตัดระหว่างกัน 2564'!K:K)-SUMIF('ตัดระหว่างกัน 2564'!D:D,$B1152,'ตัดระหว่างกัน 2564'!L:L)</f>
        <v>25600</v>
      </c>
      <c r="E1152" s="333"/>
      <c r="F1152" s="346"/>
      <c r="G1152" s="346"/>
      <c r="H1152" s="346"/>
      <c r="I1152" s="307"/>
      <c r="U1152" s="155" t="str">
        <f t="shared" si="136"/>
        <v xml:space="preserve">  </v>
      </c>
    </row>
    <row r="1153" spans="1:21" hidden="1">
      <c r="A1153" s="308" t="s">
        <v>1609</v>
      </c>
      <c r="B1153" s="348" t="s">
        <v>1608</v>
      </c>
      <c r="C1153" s="212">
        <f>SUMIF('ตัดระหว่างกัน 2565'!D:D,$B1153,'ตัดระหว่างกัน 2565'!K:K)-SUMIF('ตัดระหว่างกัน 2565'!D:D,'หมายเหตุ (2)'!$B1153,'ตัดระหว่างกัน 2565'!L:L)</f>
        <v>0</v>
      </c>
      <c r="D1153" s="213">
        <f>SUMIF('ตัดระหว่างกัน 2564'!D:D,'หมายเหตุ (2)'!$B1153,'ตัดระหว่างกัน 2564'!K:K)-SUMIF('ตัดระหว่างกัน 2564'!D:D,$B1153,'ตัดระหว่างกัน 2564'!L:L)</f>
        <v>0</v>
      </c>
      <c r="E1153" s="333"/>
      <c r="F1153" s="346"/>
      <c r="G1153" s="346"/>
      <c r="H1153" s="346"/>
      <c r="I1153" s="307"/>
      <c r="U1153" s="155" t="str">
        <f t="shared" si="136"/>
        <v xml:space="preserve">  </v>
      </c>
    </row>
    <row r="1154" spans="1:21" hidden="1">
      <c r="A1154" s="308" t="s">
        <v>1605</v>
      </c>
      <c r="B1154" s="348" t="s">
        <v>1610</v>
      </c>
      <c r="C1154" s="212">
        <f>SUMIF('ตัดระหว่างกัน 2565'!D:D,$B1154,'ตัดระหว่างกัน 2565'!K:K)-SUMIF('ตัดระหว่างกัน 2565'!D:D,'หมายเหตุ (2)'!$B1154,'ตัดระหว่างกัน 2565'!L:L)</f>
        <v>0</v>
      </c>
      <c r="D1154" s="213">
        <f>SUMIF('ตัดระหว่างกัน 2564'!D:D,'หมายเหตุ (2)'!$B1154,'ตัดระหว่างกัน 2564'!K:K)-SUMIF('ตัดระหว่างกัน 2564'!D:D,$B1154,'ตัดระหว่างกัน 2564'!L:L)</f>
        <v>0</v>
      </c>
      <c r="E1154" s="333"/>
      <c r="F1154" s="346"/>
      <c r="G1154" s="346"/>
      <c r="H1154" s="346"/>
      <c r="I1154" s="307"/>
      <c r="U1154" s="155" t="str">
        <f t="shared" si="136"/>
        <v xml:space="preserve">  </v>
      </c>
    </row>
    <row r="1155" spans="1:21" hidden="1">
      <c r="A1155" s="308" t="s">
        <v>1607</v>
      </c>
      <c r="B1155" s="348" t="s">
        <v>1611</v>
      </c>
      <c r="C1155" s="212">
        <f>SUMIF('ตัดระหว่างกัน 2565'!D:D,$B1155,'ตัดระหว่างกัน 2565'!K:K)-SUMIF('ตัดระหว่างกัน 2565'!D:D,'หมายเหตุ (2)'!$B1155,'ตัดระหว่างกัน 2565'!L:L)</f>
        <v>0</v>
      </c>
      <c r="D1155" s="213">
        <f>SUMIF('ตัดระหว่างกัน 2564'!D:D,'หมายเหตุ (2)'!$B1155,'ตัดระหว่างกัน 2564'!K:K)-SUMIF('ตัดระหว่างกัน 2564'!D:D,$B1155,'ตัดระหว่างกัน 2564'!L:L)</f>
        <v>0</v>
      </c>
      <c r="E1155" s="333"/>
      <c r="F1155" s="346"/>
      <c r="G1155" s="346"/>
      <c r="H1155" s="346"/>
      <c r="I1155" s="307"/>
      <c r="U1155" s="155" t="str">
        <f t="shared" si="136"/>
        <v xml:space="preserve">  </v>
      </c>
    </row>
    <row r="1156" spans="1:21">
      <c r="A1156" s="308" t="s">
        <v>691</v>
      </c>
      <c r="B1156" s="348" t="s">
        <v>1612</v>
      </c>
      <c r="C1156" s="212">
        <f>SUMIF('ตัดระหว่างกัน 2565'!D:D,$B1156,'ตัดระหว่างกัน 2565'!K:K)-SUMIF('ตัดระหว่างกัน 2565'!D:D,'หมายเหตุ (2)'!$B1156,'ตัดระหว่างกัน 2565'!L:L)</f>
        <v>504707.16</v>
      </c>
      <c r="D1156" s="213">
        <f>SUMIF('ตัดระหว่างกัน 2564'!D:D,'หมายเหตุ (2)'!$B1156,'ตัดระหว่างกัน 2564'!K:K)-SUMIF('ตัดระหว่างกัน 2564'!D:D,$B1156,'ตัดระหว่างกัน 2564'!L:L)</f>
        <v>2057545.62</v>
      </c>
      <c r="E1156" s="305" t="s">
        <v>691</v>
      </c>
      <c r="F1156" s="346">
        <f>SUM(C1156:C1158)</f>
        <v>504707.16</v>
      </c>
      <c r="G1156" s="346"/>
      <c r="H1156" s="346">
        <f>SUM(D1156:D1158)</f>
        <v>2057545.62</v>
      </c>
      <c r="I1156" s="307"/>
      <c r="U1156" s="155" t="str">
        <f t="shared" si="136"/>
        <v>แสดง</v>
      </c>
    </row>
    <row r="1157" spans="1:21" hidden="1">
      <c r="A1157" s="308" t="s">
        <v>1614</v>
      </c>
      <c r="B1157" s="348" t="s">
        <v>1613</v>
      </c>
      <c r="C1157" s="212">
        <f>SUMIF('ตัดระหว่างกัน 2565'!D:D,$B1157,'ตัดระหว่างกัน 2565'!K:K)-SUMIF('ตัดระหว่างกัน 2565'!D:D,'หมายเหตุ (2)'!$B1157,'ตัดระหว่างกัน 2565'!L:L)</f>
        <v>0</v>
      </c>
      <c r="D1157" s="213">
        <f>SUMIF('ตัดระหว่างกัน 2564'!D:D,'หมายเหตุ (2)'!$B1157,'ตัดระหว่างกัน 2564'!K:K)-SUMIF('ตัดระหว่างกัน 2564'!D:D,$B1157,'ตัดระหว่างกัน 2564'!L:L)</f>
        <v>0</v>
      </c>
      <c r="E1157" s="305"/>
      <c r="F1157" s="346"/>
      <c r="G1157" s="346"/>
      <c r="H1157" s="346"/>
      <c r="I1157" s="307"/>
      <c r="U1157" s="155" t="str">
        <f t="shared" si="136"/>
        <v xml:space="preserve">  </v>
      </c>
    </row>
    <row r="1158" spans="1:21" hidden="1">
      <c r="A1158" s="308" t="s">
        <v>1616</v>
      </c>
      <c r="B1158" s="348" t="s">
        <v>1615</v>
      </c>
      <c r="C1158" s="212">
        <f>SUMIF('ตัดระหว่างกัน 2565'!D:D,$B1158,'ตัดระหว่างกัน 2565'!K:K)-SUMIF('ตัดระหว่างกัน 2565'!D:D,'หมายเหตุ (2)'!$B1158,'ตัดระหว่างกัน 2565'!L:L)</f>
        <v>0</v>
      </c>
      <c r="D1158" s="213">
        <f>SUMIF('ตัดระหว่างกัน 2564'!D:D,'หมายเหตุ (2)'!$B1158,'ตัดระหว่างกัน 2564'!K:K)-SUMIF('ตัดระหว่างกัน 2564'!D:D,$B1158,'ตัดระหว่างกัน 2564'!L:L)</f>
        <v>0</v>
      </c>
      <c r="E1158" s="305"/>
      <c r="F1158" s="346"/>
      <c r="G1158" s="346"/>
      <c r="H1158" s="346"/>
      <c r="I1158" s="307"/>
      <c r="U1158" s="155" t="str">
        <f t="shared" si="136"/>
        <v xml:space="preserve">  </v>
      </c>
    </row>
    <row r="1159" spans="1:21">
      <c r="A1159" s="308" t="s">
        <v>1618</v>
      </c>
      <c r="B1159" s="348" t="s">
        <v>1617</v>
      </c>
      <c r="C1159" s="212">
        <f>SUMIF('ตัดระหว่างกัน 2565'!D:D,$B1159,'ตัดระหว่างกัน 2565'!K:K)-SUMIF('ตัดระหว่างกัน 2565'!D:D,'หมายเหตุ (2)'!$B1159,'ตัดระหว่างกัน 2565'!L:L)</f>
        <v>222178.82</v>
      </c>
      <c r="D1159" s="213">
        <f>SUMIF('ตัดระหว่างกัน 2564'!D:D,'หมายเหตุ (2)'!$B1159,'ตัดระหว่างกัน 2564'!K:K)-SUMIF('ตัดระหว่างกัน 2564'!D:D,$B1159,'ตัดระหว่างกัน 2564'!L:L)</f>
        <v>199391.94</v>
      </c>
      <c r="E1159" s="305" t="s">
        <v>695</v>
      </c>
      <c r="F1159" s="346">
        <f>SUM(C1159:C1160)</f>
        <v>222178.82</v>
      </c>
      <c r="G1159" s="346"/>
      <c r="H1159" s="346">
        <f>SUM(D1159:D1160)</f>
        <v>199391.94</v>
      </c>
      <c r="I1159" s="307"/>
      <c r="U1159" s="155" t="str">
        <f t="shared" si="136"/>
        <v>แสดง</v>
      </c>
    </row>
    <row r="1160" spans="1:21" hidden="1">
      <c r="A1160" s="308" t="s">
        <v>1620</v>
      </c>
      <c r="B1160" s="348" t="s">
        <v>1619</v>
      </c>
      <c r="C1160" s="212">
        <f>SUMIF('ตัดระหว่างกัน 2565'!D:D,$B1160,'ตัดระหว่างกัน 2565'!K:K)-SUMIF('ตัดระหว่างกัน 2565'!D:D,'หมายเหตุ (2)'!$B1160,'ตัดระหว่างกัน 2565'!L:L)</f>
        <v>0</v>
      </c>
      <c r="D1160" s="213">
        <f>SUMIF('ตัดระหว่างกัน 2564'!D:D,'หมายเหตุ (2)'!$B1160,'ตัดระหว่างกัน 2564'!K:K)-SUMIF('ตัดระหว่างกัน 2564'!D:D,$B1160,'ตัดระหว่างกัน 2564'!L:L)</f>
        <v>0</v>
      </c>
      <c r="E1160" s="305"/>
      <c r="F1160" s="346"/>
      <c r="G1160" s="346"/>
      <c r="H1160" s="346"/>
      <c r="I1160" s="307"/>
      <c r="U1160" s="155" t="str">
        <f t="shared" si="136"/>
        <v xml:space="preserve">  </v>
      </c>
    </row>
    <row r="1161" spans="1:21" hidden="1">
      <c r="A1161" s="308" t="s">
        <v>1622</v>
      </c>
      <c r="B1161" s="348" t="s">
        <v>1621</v>
      </c>
      <c r="C1161" s="212">
        <f>SUMIF('ตัดระหว่างกัน 2565'!D:D,$B1161,'ตัดระหว่างกัน 2565'!K:K)-SUMIF('ตัดระหว่างกัน 2565'!D:D,'หมายเหตุ (2)'!$B1161,'ตัดระหว่างกัน 2565'!L:L)</f>
        <v>0</v>
      </c>
      <c r="D1161" s="213">
        <f>SUMIF('ตัดระหว่างกัน 2564'!D:D,'หมายเหตุ (2)'!$B1161,'ตัดระหว่างกัน 2564'!K:K)-SUMIF('ตัดระหว่างกัน 2564'!D:D,$B1161,'ตัดระหว่างกัน 2564'!L:L)</f>
        <v>0</v>
      </c>
      <c r="E1161" s="305" t="s">
        <v>696</v>
      </c>
      <c r="F1161" s="346">
        <f>SUM(C1161:C1162)</f>
        <v>0</v>
      </c>
      <c r="G1161" s="346"/>
      <c r="H1161" s="346">
        <f>SUM(D1161:D1162)</f>
        <v>0</v>
      </c>
      <c r="I1161" s="307"/>
      <c r="U1161" s="155" t="str">
        <f t="shared" si="136"/>
        <v xml:space="preserve">  </v>
      </c>
    </row>
    <row r="1162" spans="1:21" hidden="1">
      <c r="A1162" s="308" t="s">
        <v>696</v>
      </c>
      <c r="B1162" s="348" t="s">
        <v>1623</v>
      </c>
      <c r="C1162" s="212">
        <f>SUMIF('ตัดระหว่างกัน 2565'!D:D,$B1162,'ตัดระหว่างกัน 2565'!K:K)-SUMIF('ตัดระหว่างกัน 2565'!D:D,'หมายเหตุ (2)'!$B1162,'ตัดระหว่างกัน 2565'!L:L)</f>
        <v>0</v>
      </c>
      <c r="D1162" s="213">
        <f>SUMIF('ตัดระหว่างกัน 2564'!D:D,'หมายเหตุ (2)'!$B1162,'ตัดระหว่างกัน 2564'!K:K)-SUMIF('ตัดระหว่างกัน 2564'!D:D,$B1162,'ตัดระหว่างกัน 2564'!L:L)</f>
        <v>0</v>
      </c>
      <c r="E1162" s="305"/>
      <c r="F1162" s="346"/>
      <c r="G1162" s="346"/>
      <c r="H1162" s="346"/>
      <c r="I1162" s="307"/>
      <c r="U1162" s="155" t="str">
        <f t="shared" si="136"/>
        <v xml:space="preserve">  </v>
      </c>
    </row>
    <row r="1163" spans="1:21" hidden="1">
      <c r="A1163" s="308" t="s">
        <v>697</v>
      </c>
      <c r="B1163" s="309" t="s">
        <v>698</v>
      </c>
      <c r="C1163" s="212">
        <f>SUMIF('ตัดระหว่างกัน 2565'!D:D,$B1163,'ตัดระหว่างกัน 2565'!K:K)-SUMIF('ตัดระหว่างกัน 2565'!D:D,'หมายเหตุ (2)'!$B1163,'ตัดระหว่างกัน 2565'!L:L)</f>
        <v>0</v>
      </c>
      <c r="D1163" s="213">
        <f>SUMIF('ตัดระหว่างกัน 2564'!D:D,'หมายเหตุ (2)'!$B1163,'ตัดระหว่างกัน 2564'!K:K)-SUMIF('ตัดระหว่างกัน 2564'!D:D,$B1163,'ตัดระหว่างกัน 2564'!L:L)</f>
        <v>0</v>
      </c>
      <c r="E1163" s="263" t="s">
        <v>697</v>
      </c>
      <c r="F1163" s="346">
        <f t="shared" ref="F1163:F1171" si="140">SUM(C1163)</f>
        <v>0</v>
      </c>
      <c r="G1163" s="346"/>
      <c r="H1163" s="346">
        <f>SUM(D1163)</f>
        <v>0</v>
      </c>
      <c r="I1163" s="264"/>
      <c r="U1163" s="155" t="str">
        <f t="shared" si="136"/>
        <v xml:space="preserve">  </v>
      </c>
    </row>
    <row r="1164" spans="1:21" hidden="1">
      <c r="A1164" s="352" t="s">
        <v>699</v>
      </c>
      <c r="B1164" s="355" t="s">
        <v>700</v>
      </c>
      <c r="C1164" s="212">
        <f>SUMIF('ตัดระหว่างกัน 2565'!D:D,$B1164,'ตัดระหว่างกัน 2565'!K:K)-SUMIF('ตัดระหว่างกัน 2565'!D:D,'หมายเหตุ (2)'!$B1164,'ตัดระหว่างกัน 2565'!L:L)</f>
        <v>0</v>
      </c>
      <c r="D1164" s="213">
        <f>SUMIF('ตัดระหว่างกัน 2564'!D:D,'หมายเหตุ (2)'!$B1164,'ตัดระหว่างกัน 2564'!K:K)-SUMIF('ตัดระหว่างกัน 2564'!D:D,$B1164,'ตัดระหว่างกัน 2564'!L:L)</f>
        <v>0</v>
      </c>
      <c r="E1164" s="263" t="s">
        <v>699</v>
      </c>
      <c r="F1164" s="346">
        <f t="shared" si="140"/>
        <v>0</v>
      </c>
      <c r="G1164" s="346"/>
      <c r="H1164" s="346">
        <f>SUM(D1164)</f>
        <v>0</v>
      </c>
      <c r="I1164" s="264"/>
      <c r="U1164" s="155" t="str">
        <f t="shared" si="136"/>
        <v xml:space="preserve">  </v>
      </c>
    </row>
    <row r="1165" spans="1:21">
      <c r="A1165" s="308" t="s">
        <v>1625</v>
      </c>
      <c r="B1165" s="304" t="s">
        <v>1624</v>
      </c>
      <c r="C1165" s="212">
        <f>SUMIF('ตัดระหว่างกัน 2565'!D:D,$B1165,'ตัดระหว่างกัน 2565'!K:K)-SUMIF('ตัดระหว่างกัน 2565'!D:D,'หมายเหตุ (2)'!$B1165,'ตัดระหว่างกัน 2565'!L:L)</f>
        <v>0</v>
      </c>
      <c r="D1165" s="213">
        <f>SUMIF('ตัดระหว่างกัน 2564'!D:D,'หมายเหตุ (2)'!$B1165,'ตัดระหว่างกัน 2564'!K:K)-SUMIF('ตัดระหว่างกัน 2564'!D:D,$B1165,'ตัดระหว่างกัน 2564'!L:L)</f>
        <v>0</v>
      </c>
      <c r="E1165" s="305" t="s">
        <v>701</v>
      </c>
      <c r="F1165" s="346">
        <f>SUM(C1165:C1168)</f>
        <v>75600</v>
      </c>
      <c r="G1165" s="346"/>
      <c r="H1165" s="346">
        <f>SUM(D1165:D1168)</f>
        <v>62100</v>
      </c>
      <c r="I1165" s="307"/>
      <c r="U1165" s="155" t="str">
        <f t="shared" si="136"/>
        <v>แสดง</v>
      </c>
    </row>
    <row r="1166" spans="1:21" hidden="1">
      <c r="A1166" s="308" t="s">
        <v>1627</v>
      </c>
      <c r="B1166" s="304" t="s">
        <v>1626</v>
      </c>
      <c r="C1166" s="212">
        <f>SUMIF('ตัดระหว่างกัน 2565'!D:D,$B1166,'ตัดระหว่างกัน 2565'!K:K)-SUMIF('ตัดระหว่างกัน 2565'!D:D,'หมายเหตุ (2)'!$B1166,'ตัดระหว่างกัน 2565'!L:L)</f>
        <v>0</v>
      </c>
      <c r="D1166" s="213">
        <f>SUMIF('ตัดระหว่างกัน 2564'!D:D,'หมายเหตุ (2)'!$B1166,'ตัดระหว่างกัน 2564'!K:K)-SUMIF('ตัดระหว่างกัน 2564'!D:D,$B1166,'ตัดระหว่างกัน 2564'!L:L)</f>
        <v>0</v>
      </c>
      <c r="E1166" s="305"/>
      <c r="F1166" s="346"/>
      <c r="G1166" s="346"/>
      <c r="H1166" s="346"/>
      <c r="I1166" s="307"/>
      <c r="U1166" s="155" t="str">
        <f t="shared" si="136"/>
        <v xml:space="preserve">  </v>
      </c>
    </row>
    <row r="1167" spans="1:21" hidden="1">
      <c r="A1167" s="308" t="s">
        <v>1629</v>
      </c>
      <c r="B1167" s="304" t="s">
        <v>1628</v>
      </c>
      <c r="C1167" s="212">
        <f>SUMIF('ตัดระหว่างกัน 2565'!D:D,$B1167,'ตัดระหว่างกัน 2565'!K:K)-SUMIF('ตัดระหว่างกัน 2565'!D:D,'หมายเหตุ (2)'!$B1167,'ตัดระหว่างกัน 2565'!L:L)</f>
        <v>0</v>
      </c>
      <c r="D1167" s="213">
        <f>SUMIF('ตัดระหว่างกัน 2564'!D:D,'หมายเหตุ (2)'!$B1167,'ตัดระหว่างกัน 2564'!K:K)-SUMIF('ตัดระหว่างกัน 2564'!D:D,$B1167,'ตัดระหว่างกัน 2564'!L:L)</f>
        <v>0</v>
      </c>
      <c r="E1167" s="305"/>
      <c r="F1167" s="346"/>
      <c r="G1167" s="346"/>
      <c r="H1167" s="346"/>
      <c r="I1167" s="307"/>
      <c r="U1167" s="155" t="str">
        <f t="shared" si="136"/>
        <v xml:space="preserve">  </v>
      </c>
    </row>
    <row r="1168" spans="1:21" hidden="1">
      <c r="A1168" s="308" t="s">
        <v>1631</v>
      </c>
      <c r="B1168" s="304" t="s">
        <v>1630</v>
      </c>
      <c r="C1168" s="212">
        <f>SUMIF('ตัดระหว่างกัน 2565'!D:D,$B1168,'ตัดระหว่างกัน 2565'!K:K)-SUMIF('ตัดระหว่างกัน 2565'!D:D,'หมายเหตุ (2)'!$B1168,'ตัดระหว่างกัน 2565'!L:L)</f>
        <v>75600</v>
      </c>
      <c r="D1168" s="213">
        <f>SUMIF('ตัดระหว่างกัน 2564'!D:D,'หมายเหตุ (2)'!$B1168,'ตัดระหว่างกัน 2564'!K:K)-SUMIF('ตัดระหว่างกัน 2564'!D:D,$B1168,'ตัดระหว่างกัน 2564'!L:L)</f>
        <v>62100</v>
      </c>
      <c r="E1168" s="305"/>
      <c r="F1168" s="346"/>
      <c r="G1168" s="346"/>
      <c r="H1168" s="346"/>
      <c r="I1168" s="307"/>
      <c r="U1168" s="155" t="str">
        <f t="shared" si="136"/>
        <v xml:space="preserve">  </v>
      </c>
    </row>
    <row r="1169" spans="1:21" hidden="1">
      <c r="A1169" s="308" t="s">
        <v>1633</v>
      </c>
      <c r="B1169" s="348" t="s">
        <v>1632</v>
      </c>
      <c r="C1169" s="212">
        <f>SUMIF('ตัดระหว่างกัน 2565'!D:D,$B1169,'ตัดระหว่างกัน 2565'!K:K)-SUMIF('ตัดระหว่างกัน 2565'!D:D,'หมายเหตุ (2)'!$B1169,'ตัดระหว่างกัน 2565'!L:L)</f>
        <v>0</v>
      </c>
      <c r="D1169" s="213">
        <f>SUMIF('ตัดระหว่างกัน 2564'!D:D,'หมายเหตุ (2)'!$B1169,'ตัดระหว่างกัน 2564'!K:K)-SUMIF('ตัดระหว่างกัน 2564'!D:D,$B1169,'ตัดระหว่างกัน 2564'!L:L)</f>
        <v>0</v>
      </c>
      <c r="E1169" s="305" t="s">
        <v>705</v>
      </c>
      <c r="F1169" s="346">
        <f>SUM(C1169:C1170)</f>
        <v>0</v>
      </c>
      <c r="G1169" s="346"/>
      <c r="H1169" s="346">
        <f>SUM(D1169:D1170)</f>
        <v>0</v>
      </c>
      <c r="I1169" s="307"/>
      <c r="U1169" s="155" t="str">
        <f t="shared" si="136"/>
        <v xml:space="preserve">  </v>
      </c>
    </row>
    <row r="1170" spans="1:21" hidden="1">
      <c r="A1170" s="308" t="s">
        <v>1635</v>
      </c>
      <c r="B1170" s="348" t="s">
        <v>1634</v>
      </c>
      <c r="C1170" s="212">
        <f>SUMIF('ตัดระหว่างกัน 2565'!D:D,$B1170,'ตัดระหว่างกัน 2565'!K:K)-SUMIF('ตัดระหว่างกัน 2565'!D:D,'หมายเหตุ (2)'!$B1170,'ตัดระหว่างกัน 2565'!L:L)</f>
        <v>0</v>
      </c>
      <c r="D1170" s="213">
        <f>SUMIF('ตัดระหว่างกัน 2564'!D:D,'หมายเหตุ (2)'!$B1170,'ตัดระหว่างกัน 2564'!K:K)-SUMIF('ตัดระหว่างกัน 2564'!D:D,$B1170,'ตัดระหว่างกัน 2564'!L:L)</f>
        <v>0</v>
      </c>
      <c r="E1170" s="305"/>
      <c r="F1170" s="346"/>
      <c r="G1170" s="346"/>
      <c r="H1170" s="346"/>
      <c r="I1170" s="307"/>
      <c r="U1170" s="155" t="str">
        <f t="shared" si="136"/>
        <v xml:space="preserve">  </v>
      </c>
    </row>
    <row r="1171" spans="1:21">
      <c r="A1171" s="303" t="s">
        <v>706</v>
      </c>
      <c r="B1171" s="356" t="s">
        <v>707</v>
      </c>
      <c r="C1171" s="212">
        <f>SUMIF('ตัดระหว่างกัน 2565'!D:D,$B1171,'ตัดระหว่างกัน 2565'!K:K)-SUMIF('ตัดระหว่างกัน 2565'!D:D,'หมายเหตุ (2)'!$B1171,'ตัดระหว่างกัน 2565'!L:L)</f>
        <v>30401</v>
      </c>
      <c r="D1171" s="213">
        <f>SUMIF('ตัดระหว่างกัน 2564'!D:D,'หมายเหตุ (2)'!$B1171,'ตัดระหว่างกัน 2564'!K:K)-SUMIF('ตัดระหว่างกัน 2564'!D:D,$B1171,'ตัดระหว่างกัน 2564'!L:L)</f>
        <v>7700</v>
      </c>
      <c r="E1171" s="263" t="s">
        <v>706</v>
      </c>
      <c r="F1171" s="346">
        <f t="shared" si="140"/>
        <v>30401</v>
      </c>
      <c r="G1171" s="346"/>
      <c r="H1171" s="346">
        <f>SUM(D1171)</f>
        <v>7700</v>
      </c>
      <c r="I1171" s="264"/>
      <c r="U1171" s="155" t="str">
        <f t="shared" si="136"/>
        <v>แสดง</v>
      </c>
    </row>
    <row r="1172" spans="1:21">
      <c r="A1172" s="352" t="s">
        <v>1637</v>
      </c>
      <c r="B1172" s="304" t="s">
        <v>1636</v>
      </c>
      <c r="C1172" s="212">
        <f>SUMIF('ตัดระหว่างกัน 2565'!D:D,$B1172,'ตัดระหว่างกัน 2565'!K:K)-SUMIF('ตัดระหว่างกัน 2565'!D:D,'หมายเหตุ (2)'!$B1172,'ตัดระหว่างกัน 2565'!L:L)</f>
        <v>247.41</v>
      </c>
      <c r="D1172" s="213">
        <f>SUMIF('ตัดระหว่างกัน 2564'!D:D,'หมายเหตุ (2)'!$B1172,'ตัดระหว่างกัน 2564'!K:K)-SUMIF('ตัดระหว่างกัน 2564'!D:D,$B1172,'ตัดระหว่างกัน 2564'!L:L)</f>
        <v>3020.61</v>
      </c>
      <c r="E1172" s="305" t="s">
        <v>708</v>
      </c>
      <c r="F1172" s="346">
        <f>SUM(C1172:C1179)</f>
        <v>145467.41</v>
      </c>
      <c r="G1172" s="346"/>
      <c r="H1172" s="346">
        <f>SUM(D1172:D1179)</f>
        <v>127172.61</v>
      </c>
      <c r="I1172" s="264"/>
      <c r="U1172" s="155" t="str">
        <f t="shared" si="136"/>
        <v>แสดง</v>
      </c>
    </row>
    <row r="1173" spans="1:21" hidden="1">
      <c r="A1173" s="303" t="s">
        <v>1639</v>
      </c>
      <c r="B1173" s="356" t="s">
        <v>1638</v>
      </c>
      <c r="C1173" s="212">
        <f>SUMIF('ตัดระหว่างกัน 2565'!D:D,$B1173,'ตัดระหว่างกัน 2565'!K:K)-SUMIF('ตัดระหว่างกัน 2565'!D:D,'หมายเหตุ (2)'!$B1173,'ตัดระหว่างกัน 2565'!L:L)</f>
        <v>0</v>
      </c>
      <c r="D1173" s="213">
        <f>SUMIF('ตัดระหว่างกัน 2564'!D:D,'หมายเหตุ (2)'!$B1173,'ตัดระหว่างกัน 2564'!K:K)-SUMIF('ตัดระหว่างกัน 2564'!D:D,$B1173,'ตัดระหว่างกัน 2564'!L:L)</f>
        <v>2800</v>
      </c>
      <c r="E1173" s="305"/>
      <c r="F1173" s="346"/>
      <c r="G1173" s="346"/>
      <c r="H1173" s="346"/>
      <c r="I1173" s="305"/>
      <c r="U1173" s="155" t="str">
        <f t="shared" si="136"/>
        <v xml:space="preserve">  </v>
      </c>
    </row>
    <row r="1174" spans="1:21" hidden="1">
      <c r="A1174" s="303" t="s">
        <v>1641</v>
      </c>
      <c r="B1174" s="356" t="s">
        <v>1640</v>
      </c>
      <c r="C1174" s="212">
        <f>SUMIF('ตัดระหว่างกัน 2565'!D:D,$B1174,'ตัดระหว่างกัน 2565'!K:K)-SUMIF('ตัดระหว่างกัน 2565'!D:D,'หมายเหตุ (2)'!$B1174,'ตัดระหว่างกัน 2565'!L:L)</f>
        <v>0</v>
      </c>
      <c r="D1174" s="213">
        <f>SUMIF('ตัดระหว่างกัน 2564'!D:D,'หมายเหตุ (2)'!$B1174,'ตัดระหว่างกัน 2564'!K:K)-SUMIF('ตัดระหว่างกัน 2564'!D:D,$B1174,'ตัดระหว่างกัน 2564'!L:L)</f>
        <v>0</v>
      </c>
      <c r="E1174" s="305"/>
      <c r="F1174" s="346"/>
      <c r="G1174" s="346"/>
      <c r="H1174" s="346"/>
      <c r="I1174" s="305"/>
      <c r="U1174" s="155" t="str">
        <f t="shared" si="136"/>
        <v xml:space="preserve">  </v>
      </c>
    </row>
    <row r="1175" spans="1:21" hidden="1">
      <c r="A1175" s="303" t="s">
        <v>1643</v>
      </c>
      <c r="B1175" s="356" t="s">
        <v>1642</v>
      </c>
      <c r="C1175" s="212">
        <f>SUMIF('ตัดระหว่างกัน 2565'!D:D,$B1175,'ตัดระหว่างกัน 2565'!K:K)-SUMIF('ตัดระหว่างกัน 2565'!D:D,'หมายเหตุ (2)'!$B1175,'ตัดระหว่างกัน 2565'!L:L)</f>
        <v>0</v>
      </c>
      <c r="D1175" s="213">
        <f>SUMIF('ตัดระหว่างกัน 2564'!D:D,'หมายเหตุ (2)'!$B1175,'ตัดระหว่างกัน 2564'!K:K)-SUMIF('ตัดระหว่างกัน 2564'!D:D,$B1175,'ตัดระหว่างกัน 2564'!L:L)</f>
        <v>0</v>
      </c>
      <c r="E1175" s="305"/>
      <c r="F1175" s="346"/>
      <c r="G1175" s="346"/>
      <c r="H1175" s="346"/>
      <c r="I1175" s="305"/>
      <c r="U1175" s="155" t="str">
        <f t="shared" si="136"/>
        <v xml:space="preserve">  </v>
      </c>
    </row>
    <row r="1176" spans="1:21" hidden="1">
      <c r="A1176" s="303" t="s">
        <v>1645</v>
      </c>
      <c r="B1176" s="356" t="s">
        <v>1644</v>
      </c>
      <c r="C1176" s="212">
        <f>SUMIF('ตัดระหว่างกัน 2565'!D:D,$B1176,'ตัดระหว่างกัน 2565'!K:K)-SUMIF('ตัดระหว่างกัน 2565'!D:D,'หมายเหตุ (2)'!$B1176,'ตัดระหว่างกัน 2565'!L:L)</f>
        <v>0</v>
      </c>
      <c r="D1176" s="213">
        <f>SUMIF('ตัดระหว่างกัน 2564'!D:D,'หมายเหตุ (2)'!$B1176,'ตัดระหว่างกัน 2564'!K:K)-SUMIF('ตัดระหว่างกัน 2564'!D:D,$B1176,'ตัดระหว่างกัน 2564'!L:L)</f>
        <v>0</v>
      </c>
      <c r="E1176" s="305"/>
      <c r="F1176" s="346"/>
      <c r="G1176" s="346"/>
      <c r="H1176" s="346"/>
      <c r="I1176" s="305"/>
      <c r="U1176" s="155" t="str">
        <f t="shared" si="136"/>
        <v xml:space="preserve">  </v>
      </c>
    </row>
    <row r="1177" spans="1:21" hidden="1">
      <c r="A1177" s="352" t="s">
        <v>1647</v>
      </c>
      <c r="B1177" s="304" t="s">
        <v>1646</v>
      </c>
      <c r="C1177" s="212">
        <f>SUMIF('ตัดระหว่างกัน 2565'!D:D,$B1177,'ตัดระหว่างกัน 2565'!K:K)-SUMIF('ตัดระหว่างกัน 2565'!D:D,'หมายเหตุ (2)'!$B1177,'ตัดระหว่างกัน 2565'!L:L)</f>
        <v>0</v>
      </c>
      <c r="D1177" s="213">
        <f>SUMIF('ตัดระหว่างกัน 2564'!D:D,'หมายเหตุ (2)'!$B1177,'ตัดระหว่างกัน 2564'!K:K)-SUMIF('ตัดระหว่างกัน 2564'!D:D,$B1177,'ตัดระหว่างกัน 2564'!L:L)</f>
        <v>0</v>
      </c>
      <c r="E1177" s="305"/>
      <c r="F1177" s="346"/>
      <c r="G1177" s="346"/>
      <c r="H1177" s="346"/>
      <c r="I1177" s="305"/>
      <c r="U1177" s="155" t="str">
        <f t="shared" si="136"/>
        <v xml:space="preserve">  </v>
      </c>
    </row>
    <row r="1178" spans="1:21" hidden="1">
      <c r="A1178" s="352" t="s">
        <v>1649</v>
      </c>
      <c r="B1178" s="304" t="s">
        <v>1648</v>
      </c>
      <c r="C1178" s="212">
        <f>SUMIF('ตัดระหว่างกัน 2565'!D:D,$B1178,'ตัดระหว่างกัน 2565'!K:K)-SUMIF('ตัดระหว่างกัน 2565'!D:D,'หมายเหตุ (2)'!$B1178,'ตัดระหว่างกัน 2565'!L:L)</f>
        <v>145220</v>
      </c>
      <c r="D1178" s="213">
        <f>SUMIF('ตัดระหว่างกัน 2564'!D:D,'หมายเหตุ (2)'!$B1178,'ตัดระหว่างกัน 2564'!K:K)-SUMIF('ตัดระหว่างกัน 2564'!D:D,$B1178,'ตัดระหว่างกัน 2564'!L:L)</f>
        <v>121352</v>
      </c>
      <c r="E1178" s="305"/>
      <c r="F1178" s="346"/>
      <c r="G1178" s="346"/>
      <c r="H1178" s="346"/>
      <c r="I1178" s="305"/>
      <c r="U1178" s="155" t="str">
        <f t="shared" si="136"/>
        <v xml:space="preserve">  </v>
      </c>
    </row>
    <row r="1179" spans="1:21" hidden="1">
      <c r="A1179" s="352" t="s">
        <v>710</v>
      </c>
      <c r="B1179" s="304" t="s">
        <v>709</v>
      </c>
      <c r="C1179" s="212">
        <f>SUMIF('ตัดระหว่างกัน 2565'!D:D,$B1179,'ตัดระหว่างกัน 2565'!K:K)-SUMIF('ตัดระหว่างกัน 2565'!D:D,'หมายเหตุ (2)'!$B1179,'ตัดระหว่างกัน 2565'!L:L)</f>
        <v>0</v>
      </c>
      <c r="D1179" s="213">
        <f>SUMIF('ตัดระหว่างกัน 2564'!D:D,'หมายเหตุ (2)'!$B1179,'ตัดระหว่างกัน 2564'!K:K)-SUMIF('ตัดระหว่างกัน 2564'!D:D,$B1179,'ตัดระหว่างกัน 2564'!L:L)</f>
        <v>0</v>
      </c>
      <c r="E1179" s="305"/>
      <c r="F1179" s="346"/>
      <c r="G1179" s="346"/>
      <c r="H1179" s="346"/>
      <c r="I1179" s="305"/>
      <c r="U1179" s="155" t="str">
        <f t="shared" si="136"/>
        <v xml:space="preserve">  </v>
      </c>
    </row>
    <row r="1180" spans="1:21" ht="20.25" thickBot="1">
      <c r="A1180" s="300"/>
      <c r="B1180" s="352"/>
      <c r="C1180" s="357"/>
      <c r="D1180" s="352"/>
      <c r="E1180" s="325" t="s">
        <v>711</v>
      </c>
      <c r="F1180" s="354">
        <f>SUM(F1146:F1179)</f>
        <v>1231210.3899999999</v>
      </c>
      <c r="G1180" s="346"/>
      <c r="H1180" s="354">
        <f>SUM(H1146:H1179)</f>
        <v>2678416.79</v>
      </c>
      <c r="I1180" s="464"/>
      <c r="U1180" s="155" t="str">
        <f t="shared" si="136"/>
        <v>แสดง</v>
      </c>
    </row>
    <row r="1181" spans="1:21" ht="20.25" thickTop="1">
      <c r="A1181" s="300"/>
      <c r="B1181" s="352"/>
      <c r="C1181" s="357"/>
      <c r="D1181" s="352"/>
      <c r="E1181" s="320"/>
      <c r="F1181" s="320"/>
      <c r="G1181" s="346"/>
      <c r="H1181" s="320"/>
      <c r="I1181" s="320"/>
      <c r="U1181" s="155" t="str">
        <f t="shared" ref="U1181:U1182" si="141">IF($F$1180&lt;&gt;0,"แสดง",IF($H$1180&lt;&gt;0,"แสดง","  "))</f>
        <v>แสดง</v>
      </c>
    </row>
    <row r="1182" spans="1:21">
      <c r="G1182" s="346"/>
      <c r="U1182" s="155" t="str">
        <f t="shared" si="141"/>
        <v>แสดง</v>
      </c>
    </row>
    <row r="1183" spans="1:21">
      <c r="A1183" s="296"/>
      <c r="B1183" s="297"/>
      <c r="C1183" s="298"/>
      <c r="D1183" s="297"/>
      <c r="E1183" s="299" t="s">
        <v>2064</v>
      </c>
      <c r="F1183" s="293"/>
      <c r="G1183" s="293"/>
      <c r="H1183" s="293"/>
      <c r="I1183" s="463"/>
      <c r="U1183" s="155" t="str">
        <f>IF($F$1189&lt;&gt;0,"แสดง",IF($H$1189&lt;&gt;0,"แสดง","  "))</f>
        <v>แสดง</v>
      </c>
    </row>
    <row r="1184" spans="1:21">
      <c r="A1184" s="300"/>
      <c r="B1184" s="297"/>
      <c r="C1184" s="298"/>
      <c r="D1184" s="297"/>
      <c r="E1184" s="301"/>
      <c r="H1184" s="462" t="s">
        <v>973</v>
      </c>
      <c r="I1184" s="463"/>
      <c r="U1184" s="155" t="str">
        <f t="shared" ref="U1184:U1185" si="142">IF($F$1189&lt;&gt;0,"แสดง",IF($H$1189&lt;&gt;0,"แสดง","  "))</f>
        <v>แสดง</v>
      </c>
    </row>
    <row r="1185" spans="1:21">
      <c r="A1185" s="300"/>
      <c r="B1185" s="297"/>
      <c r="C1185" s="298"/>
      <c r="D1185" s="297"/>
      <c r="E1185" s="301"/>
      <c r="F1185" s="302">
        <v>2565</v>
      </c>
      <c r="G1185" s="302"/>
      <c r="H1185" s="302">
        <v>2564</v>
      </c>
      <c r="I1185" s="302"/>
      <c r="U1185" s="155" t="str">
        <f t="shared" si="142"/>
        <v>แสดง</v>
      </c>
    </row>
    <row r="1186" spans="1:21">
      <c r="A1186" s="308" t="s">
        <v>714</v>
      </c>
      <c r="B1186" s="309" t="s">
        <v>715</v>
      </c>
      <c r="C1186" s="212">
        <f>SUMIF('ตัดระหว่างกัน 2565'!D:D,$B1186,'ตัดระหว่างกัน 2565'!K:K)-SUMIF('ตัดระหว่างกัน 2565'!D:D,'หมายเหตุ (2)'!$B1186,'ตัดระหว่างกัน 2565'!L:L)</f>
        <v>495222.05</v>
      </c>
      <c r="D1186" s="213">
        <f>SUMIF('ตัดระหว่างกัน 2564'!D:D,'หมายเหตุ (2)'!$B1186,'ตัดระหว่างกัน 2564'!K:K)-SUMIF('ตัดระหว่างกัน 2564'!D:D,$B1186,'ตัดระหว่างกัน 2564'!L:L)</f>
        <v>261104</v>
      </c>
      <c r="E1186" s="263" t="s">
        <v>714</v>
      </c>
      <c r="F1186" s="346">
        <f>SUM(C1186)</f>
        <v>495222.05</v>
      </c>
      <c r="G1186" s="346"/>
      <c r="H1186" s="346">
        <f>SUM(D1186)</f>
        <v>261104</v>
      </c>
      <c r="I1186" s="264"/>
      <c r="U1186" s="155" t="str">
        <f t="shared" si="136"/>
        <v>แสดง</v>
      </c>
    </row>
    <row r="1187" spans="1:21">
      <c r="A1187" s="322" t="s">
        <v>694</v>
      </c>
      <c r="B1187" s="309" t="s">
        <v>693</v>
      </c>
      <c r="C1187" s="212">
        <f>SUMIF('ตัดระหว่างกัน 2565'!D:D,$B1187,'ตัดระหว่างกัน 2565'!K:K)-SUMIF('ตัดระหว่างกัน 2565'!D:D,'หมายเหตุ (2)'!$B1187,'ตัดระหว่างกัน 2565'!L:L)</f>
        <v>68310</v>
      </c>
      <c r="D1187" s="213">
        <f>SUMIF('ตัดระหว่างกัน 2564'!D:D,'หมายเหตุ (2)'!$B1187,'ตัดระหว่างกัน 2564'!K:K)-SUMIF('ตัดระหว่างกัน 2564'!D:D,$B1187,'ตัดระหว่างกัน 2564'!L:L)</f>
        <v>51000</v>
      </c>
      <c r="E1187" s="263" t="s">
        <v>692</v>
      </c>
      <c r="F1187" s="346">
        <f t="shared" ref="F1187:F1188" si="143">SUM(C1187)</f>
        <v>68310</v>
      </c>
      <c r="G1187" s="346"/>
      <c r="H1187" s="346">
        <f>SUM(D1187)</f>
        <v>51000</v>
      </c>
      <c r="I1187" s="264"/>
      <c r="U1187" s="155" t="str">
        <f t="shared" si="136"/>
        <v>แสดง</v>
      </c>
    </row>
    <row r="1188" spans="1:21">
      <c r="A1188" s="303" t="s">
        <v>704</v>
      </c>
      <c r="B1188" s="304" t="s">
        <v>703</v>
      </c>
      <c r="C1188" s="212">
        <f>SUMIF('ตัดระหว่างกัน 2565'!D:D,$B1188,'ตัดระหว่างกัน 2565'!K:K)-SUMIF('ตัดระหว่างกัน 2565'!D:D,'หมายเหตุ (2)'!$B1188,'ตัดระหว่างกัน 2565'!L:L)</f>
        <v>7500</v>
      </c>
      <c r="D1188" s="213">
        <f>SUMIF('ตัดระหว่างกัน 2564'!D:D,'หมายเหตุ (2)'!$B1188,'ตัดระหว่างกัน 2564'!K:K)-SUMIF('ตัดระหว่างกัน 2564'!D:D,$B1188,'ตัดระหว่างกัน 2564'!L:L)</f>
        <v>8500</v>
      </c>
      <c r="E1188" s="263" t="s">
        <v>702</v>
      </c>
      <c r="F1188" s="310">
        <f t="shared" si="143"/>
        <v>7500</v>
      </c>
      <c r="G1188" s="346"/>
      <c r="H1188" s="310">
        <f>SUM(D1188)</f>
        <v>8500</v>
      </c>
      <c r="I1188" s="264"/>
      <c r="U1188" s="155" t="str">
        <f t="shared" si="136"/>
        <v>แสดง</v>
      </c>
    </row>
    <row r="1189" spans="1:21" ht="20.25" thickBot="1">
      <c r="E1189" s="301" t="s">
        <v>720</v>
      </c>
      <c r="F1189" s="311">
        <f>SUM(F1186:F1188)</f>
        <v>571032.05000000005</v>
      </c>
      <c r="G1189" s="346"/>
      <c r="H1189" s="311">
        <f>SUM(H1186:H1188)</f>
        <v>320604</v>
      </c>
      <c r="I1189" s="464"/>
      <c r="J1189" s="265"/>
      <c r="K1189" s="265"/>
      <c r="L1189" s="316"/>
      <c r="M1189" s="316"/>
      <c r="U1189" s="155" t="str">
        <f t="shared" si="136"/>
        <v>แสดง</v>
      </c>
    </row>
    <row r="1190" spans="1:21" ht="20.25" thickTop="1">
      <c r="E1190" s="263"/>
      <c r="F1190" s="264"/>
      <c r="G1190" s="346"/>
      <c r="H1190" s="264"/>
      <c r="I1190" s="264"/>
      <c r="J1190" s="265"/>
      <c r="K1190" s="265"/>
      <c r="L1190" s="263"/>
      <c r="M1190" s="263"/>
      <c r="U1190" s="155" t="str">
        <f t="shared" ref="U1190:U1192" si="144">IF($F$1189&lt;&gt;0,"แสดง",IF($H$1189&lt;&gt;0,"แสดง","  "))</f>
        <v>แสดง</v>
      </c>
    </row>
    <row r="1191" spans="1:21">
      <c r="E1191" s="263"/>
      <c r="F1191" s="264"/>
      <c r="G1191" s="346"/>
      <c r="H1191" s="264"/>
      <c r="I1191" s="264"/>
      <c r="J1191" s="265"/>
      <c r="K1191" s="265"/>
      <c r="L1191" s="263"/>
      <c r="M1191" s="263"/>
    </row>
    <row r="1192" spans="1:21" hidden="1">
      <c r="U1192" s="155" t="str">
        <f t="shared" si="144"/>
        <v>แสดง</v>
      </c>
    </row>
    <row r="1193" spans="1:21">
      <c r="E1193" s="299" t="s">
        <v>2065</v>
      </c>
      <c r="F1193" s="293"/>
      <c r="G1193" s="293"/>
      <c r="H1193" s="293"/>
      <c r="I1193" s="463"/>
      <c r="J1193" s="302"/>
      <c r="K1193" s="302"/>
      <c r="L1193" s="464"/>
      <c r="M1193" s="464"/>
      <c r="N1193" s="320"/>
      <c r="O1193" s="320"/>
      <c r="U1193" s="155" t="str">
        <f>IF($F$1201&lt;&gt;0,"แสดง",IF($H$1201&lt;&gt;0,"แสดง","  "))</f>
        <v>แสดง</v>
      </c>
    </row>
    <row r="1194" spans="1:21">
      <c r="E1194" s="301"/>
      <c r="H1194" s="462" t="s">
        <v>973</v>
      </c>
      <c r="I1194" s="463"/>
      <c r="J1194" s="302"/>
      <c r="K1194" s="302"/>
      <c r="L1194" s="264"/>
      <c r="M1194" s="264"/>
      <c r="N1194" s="320"/>
      <c r="O1194" s="320"/>
      <c r="U1194" s="155" t="str">
        <f t="shared" ref="U1194:U1195" si="145">IF($F$1201&lt;&gt;0,"แสดง",IF($H$1201&lt;&gt;0,"แสดง","  "))</f>
        <v>แสดง</v>
      </c>
    </row>
    <row r="1195" spans="1:21">
      <c r="E1195" s="301"/>
      <c r="F1195" s="302">
        <v>2565</v>
      </c>
      <c r="G1195" s="302"/>
      <c r="H1195" s="302">
        <v>2564</v>
      </c>
      <c r="I1195" s="302"/>
      <c r="J1195" s="302"/>
      <c r="K1195" s="302"/>
      <c r="L1195" s="264"/>
      <c r="M1195" s="264"/>
      <c r="N1195" s="320"/>
      <c r="O1195" s="320"/>
      <c r="U1195" s="155" t="str">
        <f t="shared" si="145"/>
        <v>แสดง</v>
      </c>
    </row>
    <row r="1196" spans="1:21">
      <c r="A1196" s="308" t="s">
        <v>721</v>
      </c>
      <c r="B1196" s="309" t="s">
        <v>722</v>
      </c>
      <c r="C1196" s="212">
        <f>SUMIF('ตัดระหว่างกัน 2565'!D:D,$B1196,'ตัดระหว่างกัน 2565'!K:K)-SUMIF('ตัดระหว่างกัน 2565'!D:D,'หมายเหตุ (2)'!$B1196,'ตัดระหว่างกัน 2565'!L:L)</f>
        <v>99062.43</v>
      </c>
      <c r="D1196" s="213">
        <f>SUMIF('ตัดระหว่างกัน 2564'!D:D,'หมายเหตุ (2)'!$B1196,'ตัดระหว่างกัน 2564'!K:K)-SUMIF('ตัดระหว่างกัน 2564'!D:D,$B1196,'ตัดระหว่างกัน 2564'!L:L)</f>
        <v>90461.87</v>
      </c>
      <c r="E1196" s="263" t="s">
        <v>721</v>
      </c>
      <c r="F1196" s="346">
        <f>SUM(C1196)</f>
        <v>99062.43</v>
      </c>
      <c r="G1196" s="346"/>
      <c r="H1196" s="346">
        <f>SUM(D1196)</f>
        <v>90461.87</v>
      </c>
      <c r="I1196" s="264"/>
      <c r="J1196" s="265"/>
      <c r="K1196" s="265"/>
      <c r="L1196" s="263"/>
      <c r="M1196" s="263"/>
      <c r="N1196" s="320"/>
      <c r="O1196" s="320"/>
      <c r="U1196" s="155" t="str">
        <f t="shared" si="136"/>
        <v>แสดง</v>
      </c>
    </row>
    <row r="1197" spans="1:21">
      <c r="A1197" s="308" t="s">
        <v>725</v>
      </c>
      <c r="B1197" s="309" t="s">
        <v>724</v>
      </c>
      <c r="C1197" s="212">
        <f>SUMIF('ตัดระหว่างกัน 2565'!D:D,$B1197,'ตัดระหว่างกัน 2565'!K:K)-SUMIF('ตัดระหว่างกัน 2565'!D:D,'หมายเหตุ (2)'!$B1197,'ตัดระหว่างกัน 2565'!L:L)</f>
        <v>2311.1999999999998</v>
      </c>
      <c r="D1197" s="213">
        <f>SUMIF('ตัดระหว่างกัน 2564'!D:D,'หมายเหตุ (2)'!$B1197,'ตัดระหว่างกัน 2564'!K:K)-SUMIF('ตัดระหว่างกัน 2564'!D:D,$B1197,'ตัดระหว่างกัน 2564'!L:L)</f>
        <v>2311.1999999999998</v>
      </c>
      <c r="E1197" s="333" t="s">
        <v>723</v>
      </c>
      <c r="F1197" s="346">
        <f t="shared" ref="F1197:F1200" si="146">SUM(C1197)</f>
        <v>2311.1999999999998</v>
      </c>
      <c r="G1197" s="346"/>
      <c r="H1197" s="346">
        <f>SUM(D1197)</f>
        <v>2311.1999999999998</v>
      </c>
      <c r="I1197" s="264"/>
      <c r="J1197" s="265"/>
      <c r="K1197" s="265"/>
      <c r="L1197" s="263"/>
      <c r="M1197" s="263"/>
      <c r="N1197" s="320"/>
      <c r="O1197" s="320"/>
      <c r="U1197" s="155" t="str">
        <f t="shared" si="136"/>
        <v>แสดง</v>
      </c>
    </row>
    <row r="1198" spans="1:21">
      <c r="A1198" s="308" t="s">
        <v>726</v>
      </c>
      <c r="B1198" s="309" t="s">
        <v>727</v>
      </c>
      <c r="C1198" s="212">
        <f>SUMIF('ตัดระหว่างกัน 2565'!D:D,$B1198,'ตัดระหว่างกัน 2565'!K:K)-SUMIF('ตัดระหว่างกัน 2565'!D:D,'หมายเหตุ (2)'!$B1198,'ตัดระหว่างกัน 2565'!L:L)</f>
        <v>1655.17</v>
      </c>
      <c r="D1198" s="213">
        <f>SUMIF('ตัดระหว่างกัน 2564'!D:D,'หมายเหตุ (2)'!$B1198,'ตัดระหว่างกัน 2564'!K:K)-SUMIF('ตัดระหว่างกัน 2564'!D:D,$B1198,'ตัดระหว่างกัน 2564'!L:L)</f>
        <v>2180.77</v>
      </c>
      <c r="E1198" s="263" t="s">
        <v>726</v>
      </c>
      <c r="F1198" s="346">
        <f t="shared" si="146"/>
        <v>1655.17</v>
      </c>
      <c r="G1198" s="346"/>
      <c r="H1198" s="346">
        <f>SUM(D1198)</f>
        <v>2180.77</v>
      </c>
      <c r="I1198" s="264"/>
      <c r="J1198" s="265"/>
      <c r="K1198" s="265"/>
      <c r="L1198" s="263"/>
      <c r="M1198" s="263"/>
      <c r="N1198" s="320"/>
      <c r="O1198" s="320"/>
      <c r="U1198" s="155" t="str">
        <f t="shared" si="136"/>
        <v>แสดง</v>
      </c>
    </row>
    <row r="1199" spans="1:21">
      <c r="A1199" s="308" t="s">
        <v>728</v>
      </c>
      <c r="B1199" s="309" t="s">
        <v>729</v>
      </c>
      <c r="C1199" s="212">
        <f>SUMIF('ตัดระหว่างกัน 2565'!D:D,$B1199,'ตัดระหว่างกัน 2565'!K:K)-SUMIF('ตัดระหว่างกัน 2565'!D:D,'หมายเหตุ (2)'!$B1199,'ตัดระหว่างกัน 2565'!L:L)</f>
        <v>38520</v>
      </c>
      <c r="D1199" s="213">
        <f>SUMIF('ตัดระหว่างกัน 2564'!D:D,'หมายเหตุ (2)'!$B1199,'ตัดระหว่างกัน 2564'!K:K)-SUMIF('ตัดระหว่างกัน 2564'!D:D,$B1199,'ตัดระหว่างกัน 2564'!L:L)</f>
        <v>41730</v>
      </c>
      <c r="E1199" s="263" t="s">
        <v>728</v>
      </c>
      <c r="F1199" s="346">
        <f t="shared" si="146"/>
        <v>38520</v>
      </c>
      <c r="G1199" s="346"/>
      <c r="H1199" s="346">
        <f>SUM(D1199)</f>
        <v>41730</v>
      </c>
      <c r="I1199" s="264"/>
      <c r="J1199" s="265"/>
      <c r="K1199" s="265"/>
      <c r="L1199" s="314"/>
      <c r="M1199" s="314"/>
      <c r="N1199" s="320"/>
      <c r="O1199" s="320"/>
      <c r="U1199" s="155" t="str">
        <f t="shared" si="136"/>
        <v>แสดง</v>
      </c>
    </row>
    <row r="1200" spans="1:21">
      <c r="A1200" s="308" t="s">
        <v>730</v>
      </c>
      <c r="B1200" s="309" t="s">
        <v>731</v>
      </c>
      <c r="C1200" s="212">
        <f>SUMIF('ตัดระหว่างกัน 2565'!D:D,$B1200,'ตัดระหว่างกัน 2565'!K:K)-SUMIF('ตัดระหว่างกัน 2565'!D:D,'หมายเหตุ (2)'!$B1200,'ตัดระหว่างกัน 2565'!L:L)</f>
        <v>16229</v>
      </c>
      <c r="D1200" s="213">
        <f>SUMIF('ตัดระหว่างกัน 2564'!D:D,'หมายเหตุ (2)'!$B1200,'ตัดระหว่างกัน 2564'!K:K)-SUMIF('ตัดระหว่างกัน 2564'!D:D,$B1200,'ตัดระหว่างกัน 2564'!L:L)</f>
        <v>5033</v>
      </c>
      <c r="E1200" s="263" t="s">
        <v>730</v>
      </c>
      <c r="F1200" s="310">
        <f t="shared" si="146"/>
        <v>16229</v>
      </c>
      <c r="G1200" s="346"/>
      <c r="H1200" s="310">
        <f>SUM(D1200)</f>
        <v>5033</v>
      </c>
      <c r="I1200" s="264"/>
      <c r="J1200" s="265"/>
      <c r="K1200" s="265"/>
      <c r="L1200" s="314"/>
      <c r="M1200" s="314"/>
      <c r="N1200" s="320"/>
      <c r="O1200" s="320"/>
      <c r="U1200" s="155" t="str">
        <f t="shared" ref="U1200:U1250" si="147">IF(F1200&lt;&gt;0,"แสดง",IF(H1200&lt;&gt;0,"แสดง","  "))</f>
        <v>แสดง</v>
      </c>
    </row>
    <row r="1201" spans="1:21" ht="20.25" thickBot="1">
      <c r="E1201" s="301" t="s">
        <v>732</v>
      </c>
      <c r="F1201" s="354">
        <f>SUM(F1196:F1200)</f>
        <v>157777.79999999999</v>
      </c>
      <c r="G1201" s="346"/>
      <c r="H1201" s="354">
        <f>SUM(H1196:H1200)</f>
        <v>141716.84</v>
      </c>
      <c r="I1201" s="464"/>
      <c r="J1201" s="265"/>
      <c r="K1201" s="265"/>
      <c r="L1201" s="263"/>
      <c r="M1201" s="263"/>
      <c r="N1201" s="320"/>
      <c r="O1201" s="320"/>
      <c r="U1201" s="155" t="str">
        <f t="shared" si="147"/>
        <v>แสดง</v>
      </c>
    </row>
    <row r="1202" spans="1:21" ht="20.25" thickTop="1">
      <c r="E1202" s="263"/>
      <c r="F1202" s="264"/>
      <c r="G1202" s="346"/>
      <c r="H1202" s="264"/>
      <c r="I1202" s="264"/>
      <c r="J1202" s="265"/>
      <c r="K1202" s="265"/>
      <c r="L1202" s="263"/>
      <c r="M1202" s="263"/>
      <c r="N1202" s="320"/>
      <c r="O1202" s="320"/>
      <c r="U1202" s="155" t="str">
        <f t="shared" ref="U1202:U1203" si="148">IF($F$1201&lt;&gt;0,"แสดง",IF($H$1201&lt;&gt;0,"แสดง","  "))</f>
        <v>แสดง</v>
      </c>
    </row>
    <row r="1203" spans="1:21">
      <c r="U1203" s="155" t="str">
        <f t="shared" si="148"/>
        <v>แสดง</v>
      </c>
    </row>
    <row r="1204" spans="1:21" hidden="1">
      <c r="E1204" s="299" t="s">
        <v>1202</v>
      </c>
      <c r="F1204" s="293"/>
      <c r="G1204" s="293"/>
      <c r="H1204" s="293"/>
      <c r="I1204" s="463"/>
      <c r="J1204" s="302"/>
      <c r="K1204" s="302"/>
      <c r="L1204" s="464"/>
      <c r="M1204" s="464"/>
      <c r="U1204" s="155" t="str">
        <f>IF($F$1210&lt;&gt;0,"แสดง",IF($H$1210&lt;&gt;0,"แสดง","  "))</f>
        <v xml:space="preserve">  </v>
      </c>
    </row>
    <row r="1205" spans="1:21" hidden="1">
      <c r="E1205" s="301"/>
      <c r="H1205" s="462" t="s">
        <v>973</v>
      </c>
      <c r="I1205" s="463"/>
      <c r="J1205" s="302"/>
      <c r="K1205" s="302"/>
      <c r="L1205" s="264"/>
      <c r="M1205" s="264"/>
      <c r="U1205" s="155" t="str">
        <f t="shared" ref="U1205:U1206" si="149">IF($F$1210&lt;&gt;0,"แสดง",IF($H$1210&lt;&gt;0,"แสดง","  "))</f>
        <v xml:space="preserve">  </v>
      </c>
    </row>
    <row r="1206" spans="1:21" hidden="1">
      <c r="E1206" s="301"/>
      <c r="F1206" s="302">
        <v>2565</v>
      </c>
      <c r="G1206" s="302"/>
      <c r="H1206" s="302">
        <v>2564</v>
      </c>
      <c r="I1206" s="302"/>
      <c r="J1206" s="302"/>
      <c r="K1206" s="302"/>
      <c r="L1206" s="264"/>
      <c r="M1206" s="264"/>
      <c r="U1206" s="155" t="str">
        <f t="shared" si="149"/>
        <v xml:space="preserve">  </v>
      </c>
    </row>
    <row r="1207" spans="1:21" hidden="1">
      <c r="A1207" s="308" t="s">
        <v>712</v>
      </c>
      <c r="B1207" s="309" t="s">
        <v>713</v>
      </c>
      <c r="C1207" s="212">
        <f>SUMIF('ตัดระหว่างกัน 2565'!D:D,$B1207,'ตัดระหว่างกัน 2565'!K:K)-SUMIF('ตัดระหว่างกัน 2565'!D:D,'หมายเหตุ (2)'!$B1207,'ตัดระหว่างกัน 2565'!L:L)</f>
        <v>0</v>
      </c>
      <c r="D1207" s="213">
        <f>SUMIF('ตัดระหว่างกัน 2564'!D:D,'หมายเหตุ (2)'!$B1207,'ตัดระหว่างกัน 2564'!K:K)-SUMIF('ตัดระหว่างกัน 2564'!D:D,$B1207,'ตัดระหว่างกัน 2564'!L:L)</f>
        <v>0</v>
      </c>
      <c r="E1207" s="263" t="s">
        <v>1026</v>
      </c>
      <c r="F1207" s="346">
        <f>SUM(C1207)</f>
        <v>0</v>
      </c>
      <c r="G1207" s="346"/>
      <c r="H1207" s="346">
        <f>SUM(D1207)</f>
        <v>0</v>
      </c>
      <c r="I1207" s="264"/>
      <c r="J1207" s="265"/>
      <c r="K1207" s="265"/>
      <c r="L1207" s="263"/>
      <c r="M1207" s="263"/>
      <c r="U1207" s="155" t="str">
        <f t="shared" si="147"/>
        <v xml:space="preserve">  </v>
      </c>
    </row>
    <row r="1208" spans="1:21" hidden="1">
      <c r="A1208" s="308" t="s">
        <v>716</v>
      </c>
      <c r="B1208" s="309" t="s">
        <v>717</v>
      </c>
      <c r="C1208" s="212">
        <f>SUMIF('ตัดระหว่างกัน 2565'!D:D,$B1208,'ตัดระหว่างกัน 2565'!K:K)-SUMIF('ตัดระหว่างกัน 2565'!D:D,'หมายเหตุ (2)'!$B1208,'ตัดระหว่างกัน 2565'!L:L)</f>
        <v>0</v>
      </c>
      <c r="D1208" s="213">
        <f>SUMIF('ตัดระหว่างกัน 2564'!D:D,'หมายเหตุ (2)'!$B1208,'ตัดระหว่างกัน 2564'!K:K)-SUMIF('ตัดระหว่างกัน 2564'!D:D,$B1208,'ตัดระหว่างกัน 2564'!L:L)</f>
        <v>0</v>
      </c>
      <c r="E1208" s="333" t="s">
        <v>716</v>
      </c>
      <c r="F1208" s="346">
        <f t="shared" ref="F1208:F1209" si="150">SUM(C1208)</f>
        <v>0</v>
      </c>
      <c r="G1208" s="346"/>
      <c r="H1208" s="346">
        <f>SUM(D1208)</f>
        <v>0</v>
      </c>
      <c r="I1208" s="264"/>
      <c r="J1208" s="265"/>
      <c r="K1208" s="265"/>
      <c r="L1208" s="263"/>
      <c r="M1208" s="263"/>
      <c r="U1208" s="155" t="str">
        <f t="shared" si="147"/>
        <v xml:space="preserve">  </v>
      </c>
    </row>
    <row r="1209" spans="1:21" hidden="1">
      <c r="A1209" s="308" t="s">
        <v>718</v>
      </c>
      <c r="B1209" s="309" t="s">
        <v>719</v>
      </c>
      <c r="C1209" s="212">
        <f>SUMIF('ตัดระหว่างกัน 2565'!D:D,$B1209,'ตัดระหว่างกัน 2565'!K:K)-SUMIF('ตัดระหว่างกัน 2565'!D:D,'หมายเหตุ (2)'!$B1209,'ตัดระหว่างกัน 2565'!L:L)</f>
        <v>0</v>
      </c>
      <c r="D1209" s="213">
        <f>SUMIF('ตัดระหว่างกัน 2564'!D:D,'หมายเหตุ (2)'!$B1209,'ตัดระหว่างกัน 2564'!K:K)-SUMIF('ตัดระหว่างกัน 2564'!D:D,$B1209,'ตัดระหว่างกัน 2564'!L:L)</f>
        <v>0</v>
      </c>
      <c r="E1209" s="263" t="s">
        <v>718</v>
      </c>
      <c r="F1209" s="310">
        <f t="shared" si="150"/>
        <v>0</v>
      </c>
      <c r="G1209" s="346"/>
      <c r="H1209" s="310">
        <f>SUM(D1209)</f>
        <v>0</v>
      </c>
      <c r="I1209" s="264"/>
      <c r="J1209" s="265"/>
      <c r="K1209" s="265"/>
      <c r="L1209" s="263"/>
      <c r="M1209" s="263"/>
      <c r="U1209" s="155" t="str">
        <f t="shared" si="147"/>
        <v xml:space="preserve">  </v>
      </c>
    </row>
    <row r="1210" spans="1:21" ht="20.25" hidden="1" thickBot="1">
      <c r="E1210" s="301" t="s">
        <v>1145</v>
      </c>
      <c r="F1210" s="354">
        <f>SUM(F1207:F1209)</f>
        <v>0</v>
      </c>
      <c r="G1210" s="346"/>
      <c r="H1210" s="354">
        <f>SUM(H1207:H1209)</f>
        <v>0</v>
      </c>
      <c r="I1210" s="464"/>
      <c r="J1210" s="265"/>
      <c r="K1210" s="265"/>
      <c r="L1210" s="316"/>
      <c r="M1210" s="316"/>
      <c r="U1210" s="155" t="str">
        <f t="shared" si="147"/>
        <v xml:space="preserve">  </v>
      </c>
    </row>
    <row r="1211" spans="1:21" hidden="1">
      <c r="E1211" s="263"/>
      <c r="F1211" s="264"/>
      <c r="G1211" s="346"/>
      <c r="H1211" s="264"/>
      <c r="I1211" s="264"/>
      <c r="J1211" s="265"/>
      <c r="K1211" s="265"/>
      <c r="L1211" s="263"/>
      <c r="M1211" s="263"/>
      <c r="U1211" s="155" t="str">
        <f t="shared" ref="U1211:U1212" si="151">IF($F$1210&lt;&gt;0,"แสดง",IF($H$1210&lt;&gt;0,"แสดง","  "))</f>
        <v xml:space="preserve">  </v>
      </c>
    </row>
    <row r="1212" spans="1:21" hidden="1">
      <c r="G1212" s="346"/>
      <c r="U1212" s="155" t="str">
        <f t="shared" si="151"/>
        <v xml:space="preserve">  </v>
      </c>
    </row>
    <row r="1213" spans="1:21">
      <c r="A1213" s="303" t="s">
        <v>1651</v>
      </c>
      <c r="B1213" s="304" t="s">
        <v>1650</v>
      </c>
      <c r="C1213" s="212">
        <f>SUMIF('ตัดระหว่างกัน 2565'!D:D,$B1213,'ตัดระหว่างกัน 2565'!K:K)-SUMIF('ตัดระหว่างกัน 2565'!D:D,'หมายเหตุ (2)'!$B1213,'ตัดระหว่างกัน 2565'!L:L)</f>
        <v>0</v>
      </c>
      <c r="D1213" s="213">
        <f>SUMIF('ตัดระหว่างกัน 2564'!D:D,'หมายเหตุ (2)'!$B1213,'ตัดระหว่างกัน 2564'!K:K)-SUMIF('ตัดระหว่างกัน 2564'!D:D,$B1213,'ตัดระหว่างกัน 2564'!L:L)</f>
        <v>0</v>
      </c>
      <c r="E1213" s="299" t="s">
        <v>2066</v>
      </c>
      <c r="F1213" s="293"/>
      <c r="G1213" s="293"/>
      <c r="H1213" s="293"/>
      <c r="I1213" s="463"/>
      <c r="U1213" s="155" t="str">
        <f>IF($F$1250&lt;&gt;0,"แสดง",IF($H$1250&lt;&gt;0,"แสดง","  "))</f>
        <v>แสดง</v>
      </c>
    </row>
    <row r="1214" spans="1:21">
      <c r="A1214" s="303" t="s">
        <v>1653</v>
      </c>
      <c r="B1214" s="304" t="s">
        <v>1652</v>
      </c>
      <c r="C1214" s="212">
        <f>SUMIF('ตัดระหว่างกัน 2565'!D:D,$B1214,'ตัดระหว่างกัน 2565'!K:K)-SUMIF('ตัดระหว่างกัน 2565'!D:D,'หมายเหตุ (2)'!$B1214,'ตัดระหว่างกัน 2565'!L:L)</f>
        <v>166922.97</v>
      </c>
      <c r="D1214" s="213">
        <f>SUMIF('ตัดระหว่างกัน 2564'!D:D,'หมายเหตุ (2)'!$B1214,'ตัดระหว่างกัน 2564'!K:K)-SUMIF('ตัดระหว่างกัน 2564'!D:D,$B1214,'ตัดระหว่างกัน 2564'!L:L)</f>
        <v>166923.97</v>
      </c>
      <c r="E1214" s="301"/>
      <c r="H1214" s="462" t="s">
        <v>973</v>
      </c>
      <c r="I1214" s="463"/>
      <c r="U1214" s="155" t="str">
        <f t="shared" ref="U1214:U1215" si="152">IF($F$1250&lt;&gt;0,"แสดง",IF($H$1250&lt;&gt;0,"แสดง","  "))</f>
        <v>แสดง</v>
      </c>
    </row>
    <row r="1215" spans="1:21">
      <c r="A1215" s="303" t="s">
        <v>1655</v>
      </c>
      <c r="B1215" s="304" t="s">
        <v>1654</v>
      </c>
      <c r="C1215" s="212">
        <f>SUMIF('ตัดระหว่างกัน 2565'!D:D,$B1215,'ตัดระหว่างกัน 2565'!K:K)-SUMIF('ตัดระหว่างกัน 2565'!D:D,'หมายเหตุ (2)'!$B1215,'ตัดระหว่างกัน 2565'!L:L)</f>
        <v>249431.48</v>
      </c>
      <c r="D1215" s="213">
        <f>SUMIF('ตัดระหว่างกัน 2564'!D:D,'หมายเหตุ (2)'!$B1215,'ตัดระหว่างกัน 2564'!K:K)-SUMIF('ตัดระหว่างกัน 2564'!D:D,$B1215,'ตัดระหว่างกัน 2564'!L:L)</f>
        <v>289522.59000000003</v>
      </c>
      <c r="E1215" s="301"/>
      <c r="F1215" s="302">
        <v>2565</v>
      </c>
      <c r="G1215" s="302"/>
      <c r="H1215" s="302">
        <v>2564</v>
      </c>
      <c r="I1215" s="302"/>
      <c r="U1215" s="155" t="str">
        <f t="shared" si="152"/>
        <v>แสดง</v>
      </c>
    </row>
    <row r="1216" spans="1:21">
      <c r="A1216" s="303" t="s">
        <v>1657</v>
      </c>
      <c r="B1216" s="304" t="s">
        <v>1656</v>
      </c>
      <c r="C1216" s="212">
        <f>SUMIF('ตัดระหว่างกัน 2565'!D:D,$B1216,'ตัดระหว่างกัน 2565'!K:K)-SUMIF('ตัดระหว่างกัน 2565'!D:D,'หมายเหตุ (2)'!$B1216,'ตัดระหว่างกัน 2565'!L:L)</f>
        <v>0</v>
      </c>
      <c r="D1216" s="213">
        <f>SUMIF('ตัดระหว่างกัน 2564'!D:D,'หมายเหตุ (2)'!$B1216,'ตัดระหว่างกัน 2564'!K:K)-SUMIF('ตัดระหว่างกัน 2564'!D:D,$B1216,'ตัดระหว่างกัน 2564'!L:L)</f>
        <v>0</v>
      </c>
      <c r="E1216" s="305" t="s">
        <v>84</v>
      </c>
      <c r="F1216" s="306">
        <f>SUM(C1213:C1220)</f>
        <v>594799.43999999994</v>
      </c>
      <c r="G1216" s="306"/>
      <c r="H1216" s="306">
        <f>SUM(D1213:D1220)</f>
        <v>671696.72000000009</v>
      </c>
      <c r="I1216" s="307"/>
      <c r="U1216" s="155" t="str">
        <f t="shared" si="147"/>
        <v>แสดง</v>
      </c>
    </row>
    <row r="1217" spans="1:21" hidden="1">
      <c r="A1217" s="303" t="s">
        <v>1659</v>
      </c>
      <c r="B1217" s="304" t="s">
        <v>1658</v>
      </c>
      <c r="C1217" s="212">
        <f>SUMIF('ตัดระหว่างกัน 2565'!D:D,$B1217,'ตัดระหว่างกัน 2565'!K:K)-SUMIF('ตัดระหว่างกัน 2565'!D:D,'หมายเหตุ (2)'!$B1217,'ตัดระหว่างกัน 2565'!L:L)</f>
        <v>178444.99</v>
      </c>
      <c r="D1217" s="213">
        <f>SUMIF('ตัดระหว่างกัน 2564'!D:D,'หมายเหตุ (2)'!$B1217,'ตัดระหว่างกัน 2564'!K:K)-SUMIF('ตัดระหว่างกัน 2564'!D:D,$B1217,'ตัดระหว่างกัน 2564'!L:L)</f>
        <v>215250.16</v>
      </c>
      <c r="E1217" s="305"/>
      <c r="F1217" s="307"/>
      <c r="G1217" s="307"/>
      <c r="H1217" s="307"/>
      <c r="I1217" s="307"/>
      <c r="U1217" s="155" t="str">
        <f t="shared" si="147"/>
        <v xml:space="preserve">  </v>
      </c>
    </row>
    <row r="1218" spans="1:21" hidden="1">
      <c r="A1218" s="303" t="s">
        <v>1661</v>
      </c>
      <c r="B1218" s="304" t="s">
        <v>1660</v>
      </c>
      <c r="C1218" s="212">
        <f>SUMIF('ตัดระหว่างกัน 2565'!D:D,$B1218,'ตัดระหว่างกัน 2565'!K:K)-SUMIF('ตัดระหว่างกัน 2565'!D:D,'หมายเหตุ (2)'!$B1218,'ตัดระหว่างกัน 2565'!L:L)</f>
        <v>0</v>
      </c>
      <c r="D1218" s="213">
        <f>SUMIF('ตัดระหว่างกัน 2564'!D:D,'หมายเหตุ (2)'!$B1218,'ตัดระหว่างกัน 2564'!K:K)-SUMIF('ตัดระหว่างกัน 2564'!D:D,$B1218,'ตัดระหว่างกัน 2564'!L:L)</f>
        <v>0</v>
      </c>
      <c r="E1218" s="305"/>
      <c r="F1218" s="307"/>
      <c r="G1218" s="307"/>
      <c r="H1218" s="307"/>
      <c r="I1218" s="307"/>
      <c r="U1218" s="155" t="str">
        <f t="shared" si="147"/>
        <v xml:space="preserve">  </v>
      </c>
    </row>
    <row r="1219" spans="1:21" hidden="1">
      <c r="A1219" s="303" t="s">
        <v>1663</v>
      </c>
      <c r="B1219" s="304" t="s">
        <v>1662</v>
      </c>
      <c r="C1219" s="212">
        <f>SUMIF('ตัดระหว่างกัน 2565'!D:D,$B1219,'ตัดระหว่างกัน 2565'!K:K)-SUMIF('ตัดระหว่างกัน 2565'!D:D,'หมายเหตุ (2)'!$B1219,'ตัดระหว่างกัน 2565'!L:L)</f>
        <v>0</v>
      </c>
      <c r="D1219" s="213">
        <f>SUMIF('ตัดระหว่างกัน 2564'!D:D,'หมายเหตุ (2)'!$B1219,'ตัดระหว่างกัน 2564'!K:K)-SUMIF('ตัดระหว่างกัน 2564'!D:D,$B1219,'ตัดระหว่างกัน 2564'!L:L)</f>
        <v>0</v>
      </c>
      <c r="E1219" s="305"/>
      <c r="F1219" s="307"/>
      <c r="G1219" s="307"/>
      <c r="H1219" s="307"/>
      <c r="I1219" s="307"/>
      <c r="U1219" s="155" t="str">
        <f t="shared" si="147"/>
        <v xml:space="preserve">  </v>
      </c>
    </row>
    <row r="1220" spans="1:21" hidden="1">
      <c r="A1220" s="303" t="s">
        <v>1665</v>
      </c>
      <c r="B1220" s="304" t="s">
        <v>1664</v>
      </c>
      <c r="C1220" s="212">
        <f>SUMIF('ตัดระหว่างกัน 2565'!D:D,$B1220,'ตัดระหว่างกัน 2565'!K:K)-SUMIF('ตัดระหว่างกัน 2565'!D:D,'หมายเหตุ (2)'!$B1220,'ตัดระหว่างกัน 2565'!L:L)</f>
        <v>0</v>
      </c>
      <c r="D1220" s="213">
        <f>SUMIF('ตัดระหว่างกัน 2564'!D:D,'หมายเหตุ (2)'!$B1220,'ตัดระหว่างกัน 2564'!K:K)-SUMIF('ตัดระหว่างกัน 2564'!D:D,$B1220,'ตัดระหว่างกัน 2564'!L:L)</f>
        <v>0</v>
      </c>
      <c r="E1220" s="305"/>
      <c r="F1220" s="307"/>
      <c r="G1220" s="307"/>
      <c r="H1220" s="307"/>
      <c r="I1220" s="307"/>
      <c r="U1220" s="155" t="str">
        <f t="shared" si="147"/>
        <v xml:space="preserve">  </v>
      </c>
    </row>
    <row r="1221" spans="1:21" hidden="1">
      <c r="A1221" s="303" t="s">
        <v>1667</v>
      </c>
      <c r="B1221" s="304" t="s">
        <v>1666</v>
      </c>
      <c r="C1221" s="212">
        <f>SUMIF('ตัดระหว่างกัน 2565'!D:D,$B1221,'ตัดระหว่างกัน 2565'!K:K)-SUMIF('ตัดระหว่างกัน 2565'!D:D,'หมายเหตุ (2)'!$B1221,'ตัดระหว่างกัน 2565'!L:L)</f>
        <v>32966.67</v>
      </c>
      <c r="D1221" s="213">
        <f>SUMIF('ตัดระหว่างกัน 2564'!D:D,'หมายเหตุ (2)'!$B1221,'ตัดระหว่างกัน 2564'!K:K)-SUMIF('ตัดระหว่างกัน 2564'!D:D,$B1221,'ตัดระหว่างกัน 2564'!L:L)</f>
        <v>32966.67</v>
      </c>
      <c r="E1221" s="305"/>
      <c r="F1221" s="307"/>
      <c r="G1221" s="307"/>
      <c r="H1221" s="307"/>
      <c r="I1221" s="307"/>
      <c r="U1221" s="155" t="str">
        <f t="shared" si="147"/>
        <v xml:space="preserve">  </v>
      </c>
    </row>
    <row r="1222" spans="1:21" hidden="1">
      <c r="A1222" s="308" t="s">
        <v>1669</v>
      </c>
      <c r="B1222" s="348" t="s">
        <v>1668</v>
      </c>
      <c r="C1222" s="212">
        <f>SUMIF('ตัดระหว่างกัน 2565'!D:D,$B1222,'ตัดระหว่างกัน 2565'!K:K)-SUMIF('ตัดระหว่างกัน 2565'!D:D,'หมายเหตุ (2)'!$B1222,'ตัดระหว่างกัน 2565'!L:L)</f>
        <v>0</v>
      </c>
      <c r="D1222" s="213">
        <f>SUMIF('ตัดระหว่างกัน 2564'!D:D,'หมายเหตุ (2)'!$B1222,'ตัดระหว่างกัน 2564'!K:K)-SUMIF('ตัดระหว่างกัน 2564'!D:D,$B1222,'ตัดระหว่างกัน 2564'!L:L)</f>
        <v>0</v>
      </c>
      <c r="E1222" s="305"/>
      <c r="F1222" s="307"/>
      <c r="G1222" s="307"/>
      <c r="H1222" s="307"/>
      <c r="I1222" s="307"/>
      <c r="U1222" s="155" t="str">
        <f t="shared" si="147"/>
        <v xml:space="preserve">  </v>
      </c>
    </row>
    <row r="1223" spans="1:21" hidden="1">
      <c r="A1223" s="308" t="s">
        <v>1671</v>
      </c>
      <c r="B1223" s="348" t="s">
        <v>1670</v>
      </c>
      <c r="C1223" s="212">
        <f>SUMIF('ตัดระหว่างกัน 2565'!D:D,$B1223,'ตัดระหว่างกัน 2565'!K:K)-SUMIF('ตัดระหว่างกัน 2565'!D:D,'หมายเหตุ (2)'!$B1223,'ตัดระหว่างกัน 2565'!L:L)</f>
        <v>17933.330000000002</v>
      </c>
      <c r="D1223" s="213">
        <f>SUMIF('ตัดระหว่างกัน 2564'!D:D,'หมายเหตุ (2)'!$B1223,'ตัดระหว่างกัน 2564'!K:K)-SUMIF('ตัดระหว่างกัน 2564'!D:D,$B1223,'ตัดระหว่างกัน 2564'!L:L)</f>
        <v>15589.23</v>
      </c>
      <c r="E1223" s="305"/>
      <c r="F1223" s="307"/>
      <c r="G1223" s="307"/>
      <c r="H1223" s="307"/>
      <c r="I1223" s="307"/>
      <c r="U1223" s="155" t="str">
        <f t="shared" si="147"/>
        <v xml:space="preserve">  </v>
      </c>
    </row>
    <row r="1224" spans="1:21">
      <c r="A1224" s="308" t="s">
        <v>1673</v>
      </c>
      <c r="B1224" s="348" t="s">
        <v>1672</v>
      </c>
      <c r="C1224" s="212">
        <f>SUMIF('ตัดระหว่างกัน 2565'!D:D,$B1224,'ตัดระหว่างกัน 2565'!K:K)-SUMIF('ตัดระหว่างกัน 2565'!D:D,'หมายเหตุ (2)'!$B1224,'ตัดระหว่างกัน 2565'!L:L)</f>
        <v>0</v>
      </c>
      <c r="D1224" s="213">
        <f>SUMIF('ตัดระหว่างกัน 2564'!D:D,'หมายเหตุ (2)'!$B1224,'ตัดระหว่างกัน 2564'!K:K)-SUMIF('ตัดระหว่างกัน 2564'!D:D,$B1224,'ตัดระหว่างกัน 2564'!L:L)</f>
        <v>0</v>
      </c>
      <c r="E1224" s="333" t="s">
        <v>86</v>
      </c>
      <c r="F1224" s="306">
        <f>SUM(C1221:C1238)</f>
        <v>309556.12</v>
      </c>
      <c r="G1224" s="306"/>
      <c r="H1224" s="306">
        <f>SUM(D1221:D1238)</f>
        <v>268087.78000000003</v>
      </c>
      <c r="I1224" s="307"/>
      <c r="U1224" s="155" t="str">
        <f t="shared" si="147"/>
        <v>แสดง</v>
      </c>
    </row>
    <row r="1225" spans="1:21" hidden="1">
      <c r="A1225" s="308" t="s">
        <v>1675</v>
      </c>
      <c r="B1225" s="348" t="s">
        <v>1674</v>
      </c>
      <c r="C1225" s="212">
        <f>SUMIF('ตัดระหว่างกัน 2565'!D:D,$B1225,'ตัดระหว่างกัน 2565'!K:K)-SUMIF('ตัดระหว่างกัน 2565'!D:D,'หมายเหตุ (2)'!$B1225,'ตัดระหว่างกัน 2565'!L:L)</f>
        <v>205400</v>
      </c>
      <c r="D1225" s="213">
        <f>SUMIF('ตัดระหว่างกัน 2564'!D:D,'หมายเหตุ (2)'!$B1225,'ตัดระหว่างกัน 2564'!K:K)-SUMIF('ตัดระหว่างกัน 2564'!D:D,$B1225,'ตัดระหว่างกัน 2564'!L:L)</f>
        <v>199946.03</v>
      </c>
      <c r="E1225" s="333"/>
      <c r="F1225" s="307"/>
      <c r="G1225" s="307"/>
      <c r="H1225" s="307"/>
      <c r="I1225" s="307"/>
      <c r="U1225" s="155" t="str">
        <f t="shared" si="147"/>
        <v xml:space="preserve">  </v>
      </c>
    </row>
    <row r="1226" spans="1:21" hidden="1">
      <c r="A1226" s="308" t="s">
        <v>1677</v>
      </c>
      <c r="B1226" s="348" t="s">
        <v>1676</v>
      </c>
      <c r="C1226" s="212">
        <f>SUMIF('ตัดระหว่างกัน 2565'!D:D,$B1226,'ตัดระหว่างกัน 2565'!K:K)-SUMIF('ตัดระหว่างกัน 2565'!D:D,'หมายเหตุ (2)'!$B1226,'ตัดระหว่างกัน 2565'!L:L)</f>
        <v>0</v>
      </c>
      <c r="D1226" s="213">
        <f>SUMIF('ตัดระหว่างกัน 2564'!D:D,'หมายเหตุ (2)'!$B1226,'ตัดระหว่างกัน 2564'!K:K)-SUMIF('ตัดระหว่างกัน 2564'!D:D,$B1226,'ตัดระหว่างกัน 2564'!L:L)</f>
        <v>0</v>
      </c>
      <c r="E1226" s="333"/>
      <c r="F1226" s="307"/>
      <c r="G1226" s="307"/>
      <c r="H1226" s="307"/>
      <c r="I1226" s="307"/>
      <c r="U1226" s="155" t="str">
        <f t="shared" si="147"/>
        <v xml:space="preserve">  </v>
      </c>
    </row>
    <row r="1227" spans="1:21" hidden="1">
      <c r="A1227" s="308" t="s">
        <v>1679</v>
      </c>
      <c r="B1227" s="348" t="s">
        <v>1678</v>
      </c>
      <c r="C1227" s="212">
        <f>SUMIF('ตัดระหว่างกัน 2565'!D:D,$B1227,'ตัดระหว่างกัน 2565'!K:K)-SUMIF('ตัดระหว่างกัน 2565'!D:D,'หมายเหตุ (2)'!$B1227,'ตัดระหว่างกัน 2565'!L:L)</f>
        <v>10720.82</v>
      </c>
      <c r="D1227" s="213">
        <f>SUMIF('ตัดระหว่างกัน 2564'!D:D,'หมายเหตุ (2)'!$B1227,'ตัดระหว่างกัน 2564'!K:K)-SUMIF('ตัดระหว่างกัน 2564'!D:D,$B1227,'ตัดระหว่างกัน 2564'!L:L)</f>
        <v>8500</v>
      </c>
      <c r="E1227" s="333"/>
      <c r="F1227" s="307"/>
      <c r="G1227" s="307"/>
      <c r="H1227" s="307"/>
      <c r="I1227" s="307"/>
      <c r="U1227" s="155" t="str">
        <f t="shared" si="147"/>
        <v xml:space="preserve">  </v>
      </c>
    </row>
    <row r="1228" spans="1:21" hidden="1">
      <c r="A1228" s="308" t="s">
        <v>1681</v>
      </c>
      <c r="B1228" s="348" t="s">
        <v>1680</v>
      </c>
      <c r="C1228" s="212">
        <f>SUMIF('ตัดระหว่างกัน 2565'!D:D,$B1228,'ตัดระหว่างกัน 2565'!K:K)-SUMIF('ตัดระหว่างกัน 2565'!D:D,'หมายเหตุ (2)'!$B1228,'ตัดระหว่างกัน 2565'!L:L)</f>
        <v>0</v>
      </c>
      <c r="D1228" s="213">
        <f>SUMIF('ตัดระหว่างกัน 2564'!D:D,'หมายเหตุ (2)'!$B1228,'ตัดระหว่างกัน 2564'!K:K)-SUMIF('ตัดระหว่างกัน 2564'!D:D,$B1228,'ตัดระหว่างกัน 2564'!L:L)</f>
        <v>0</v>
      </c>
      <c r="E1228" s="333"/>
      <c r="F1228" s="307"/>
      <c r="G1228" s="307"/>
      <c r="H1228" s="307"/>
      <c r="I1228" s="307"/>
      <c r="U1228" s="155" t="str">
        <f t="shared" si="147"/>
        <v xml:space="preserve">  </v>
      </c>
    </row>
    <row r="1229" spans="1:21" hidden="1">
      <c r="A1229" s="303" t="s">
        <v>1683</v>
      </c>
      <c r="B1229" s="304" t="s">
        <v>1682</v>
      </c>
      <c r="C1229" s="212">
        <f>SUMIF('ตัดระหว่างกัน 2565'!D:D,$B1229,'ตัดระหว่างกัน 2565'!K:K)-SUMIF('ตัดระหว่างกัน 2565'!D:D,'หมายเหตุ (2)'!$B1229,'ตัดระหว่างกัน 2565'!L:L)</f>
        <v>0</v>
      </c>
      <c r="D1229" s="213">
        <f>SUMIF('ตัดระหว่างกัน 2564'!D:D,'หมายเหตุ (2)'!$B1229,'ตัดระหว่างกัน 2564'!K:K)-SUMIF('ตัดระหว่างกัน 2564'!D:D,$B1229,'ตัดระหว่างกัน 2564'!L:L)</f>
        <v>0</v>
      </c>
      <c r="E1229" s="333"/>
      <c r="F1229" s="307"/>
      <c r="G1229" s="307"/>
      <c r="H1229" s="307"/>
      <c r="I1229" s="307"/>
      <c r="U1229" s="155" t="str">
        <f t="shared" si="147"/>
        <v xml:space="preserve">  </v>
      </c>
    </row>
    <row r="1230" spans="1:21" hidden="1">
      <c r="A1230" s="308" t="s">
        <v>1685</v>
      </c>
      <c r="B1230" s="348" t="s">
        <v>1684</v>
      </c>
      <c r="C1230" s="212">
        <f>SUMIF('ตัดระหว่างกัน 2565'!D:D,$B1230,'ตัดระหว่างกัน 2565'!K:K)-SUMIF('ตัดระหว่างกัน 2565'!D:D,'หมายเหตุ (2)'!$B1230,'ตัดระหว่างกัน 2565'!L:L)</f>
        <v>14786.3</v>
      </c>
      <c r="D1230" s="213">
        <f>SUMIF('ตัดระหว่างกัน 2564'!D:D,'หมายเหตุ (2)'!$B1230,'ตัดระหว่างกัน 2564'!K:K)-SUMIF('ตัดระหว่างกัน 2564'!D:D,$B1230,'ตัดระหว่างกัน 2564'!L:L)</f>
        <v>442.01</v>
      </c>
      <c r="E1230" s="333"/>
      <c r="F1230" s="307"/>
      <c r="G1230" s="307"/>
      <c r="H1230" s="307"/>
      <c r="I1230" s="307"/>
      <c r="U1230" s="155" t="str">
        <f t="shared" si="147"/>
        <v xml:space="preserve">  </v>
      </c>
    </row>
    <row r="1231" spans="1:21" hidden="1">
      <c r="A1231" s="308" t="s">
        <v>1687</v>
      </c>
      <c r="B1231" s="348" t="s">
        <v>1686</v>
      </c>
      <c r="C1231" s="212">
        <f>SUMIF('ตัดระหว่างกัน 2565'!D:D,$B1231,'ตัดระหว่างกัน 2565'!K:K)-SUMIF('ตัดระหว่างกัน 2565'!D:D,'หมายเหตุ (2)'!$B1231,'ตัดระหว่างกัน 2565'!L:L)</f>
        <v>3749</v>
      </c>
      <c r="D1231" s="213">
        <f>SUMIF('ตัดระหว่างกัน 2564'!D:D,'หมายเหตุ (2)'!$B1231,'ตัดระหว่างกัน 2564'!K:K)-SUMIF('ตัดระหว่างกัน 2564'!D:D,$B1231,'ตัดระหว่างกัน 2564'!L:L)</f>
        <v>9000</v>
      </c>
      <c r="E1231" s="333"/>
      <c r="F1231" s="307"/>
      <c r="G1231" s="307"/>
      <c r="H1231" s="307"/>
      <c r="I1231" s="307"/>
      <c r="U1231" s="155" t="str">
        <f t="shared" si="147"/>
        <v xml:space="preserve">  </v>
      </c>
    </row>
    <row r="1232" spans="1:21" hidden="1">
      <c r="A1232" s="308" t="s">
        <v>1689</v>
      </c>
      <c r="B1232" s="348" t="s">
        <v>1688</v>
      </c>
      <c r="C1232" s="212">
        <f>SUMIF('ตัดระหว่างกัน 2565'!D:D,$B1232,'ตัดระหว่างกัน 2565'!K:K)-SUMIF('ตัดระหว่างกัน 2565'!D:D,'หมายเหตุ (2)'!$B1232,'ตัดระหว่างกัน 2565'!L:L)</f>
        <v>0</v>
      </c>
      <c r="D1232" s="213">
        <f>SUMIF('ตัดระหว่างกัน 2564'!D:D,'หมายเหตุ (2)'!$B1232,'ตัดระหว่างกัน 2564'!K:K)-SUMIF('ตัดระหว่างกัน 2564'!D:D,$B1232,'ตัดระหว่างกัน 2564'!L:L)</f>
        <v>0</v>
      </c>
      <c r="E1232" s="333"/>
      <c r="F1232" s="307"/>
      <c r="G1232" s="307"/>
      <c r="H1232" s="307"/>
      <c r="I1232" s="307"/>
      <c r="U1232" s="155" t="str">
        <f t="shared" si="147"/>
        <v xml:space="preserve">  </v>
      </c>
    </row>
    <row r="1233" spans="1:21" hidden="1">
      <c r="A1233" s="308" t="s">
        <v>1691</v>
      </c>
      <c r="B1233" s="348" t="s">
        <v>1690</v>
      </c>
      <c r="C1233" s="212">
        <f>SUMIF('ตัดระหว่างกัน 2565'!D:D,$B1233,'ตัดระหว่างกัน 2565'!K:K)-SUMIF('ตัดระหว่างกัน 2565'!D:D,'หมายเหตุ (2)'!$B1233,'ตัดระหว่างกัน 2565'!L:L)</f>
        <v>0</v>
      </c>
      <c r="D1233" s="213">
        <f>SUMIF('ตัดระหว่างกัน 2564'!D:D,'หมายเหตุ (2)'!$B1233,'ตัดระหว่างกัน 2564'!K:K)-SUMIF('ตัดระหว่างกัน 2564'!D:D,$B1233,'ตัดระหว่างกัน 2564'!L:L)</f>
        <v>0</v>
      </c>
      <c r="E1233" s="333"/>
      <c r="F1233" s="307"/>
      <c r="G1233" s="307"/>
      <c r="H1233" s="307"/>
      <c r="I1233" s="307"/>
      <c r="U1233" s="155" t="str">
        <f t="shared" si="147"/>
        <v xml:space="preserve">  </v>
      </c>
    </row>
    <row r="1234" spans="1:21" hidden="1">
      <c r="A1234" s="308" t="s">
        <v>1693</v>
      </c>
      <c r="B1234" s="348" t="s">
        <v>1692</v>
      </c>
      <c r="C1234" s="212">
        <f>SUMIF('ตัดระหว่างกัน 2565'!D:D,$B1234,'ตัดระหว่างกัน 2565'!K:K)-SUMIF('ตัดระหว่างกัน 2565'!D:D,'หมายเหตุ (2)'!$B1234,'ตัดระหว่างกัน 2565'!L:L)</f>
        <v>0</v>
      </c>
      <c r="D1234" s="213">
        <f>SUMIF('ตัดระหว่างกัน 2564'!D:D,'หมายเหตุ (2)'!$B1234,'ตัดระหว่างกัน 2564'!K:K)-SUMIF('ตัดระหว่างกัน 2564'!D:D,$B1234,'ตัดระหว่างกัน 2564'!L:L)</f>
        <v>0</v>
      </c>
      <c r="E1234" s="333"/>
      <c r="F1234" s="307"/>
      <c r="G1234" s="307"/>
      <c r="H1234" s="307"/>
      <c r="I1234" s="307"/>
      <c r="U1234" s="155" t="str">
        <f t="shared" si="147"/>
        <v xml:space="preserve">  </v>
      </c>
    </row>
    <row r="1235" spans="1:21" hidden="1">
      <c r="A1235" s="308" t="s">
        <v>1695</v>
      </c>
      <c r="B1235" s="348" t="s">
        <v>1694</v>
      </c>
      <c r="C1235" s="212">
        <f>SUMIF('ตัดระหว่างกัน 2565'!D:D,$B1235,'ตัดระหว่างกัน 2565'!K:K)-SUMIF('ตัดระหว่างกัน 2565'!D:D,'หมายเหตุ (2)'!$B1235,'ตัดระหว่างกัน 2565'!L:L)</f>
        <v>0</v>
      </c>
      <c r="D1235" s="213">
        <f>SUMIF('ตัดระหว่างกัน 2564'!D:D,'หมายเหตุ (2)'!$B1235,'ตัดระหว่างกัน 2564'!K:K)-SUMIF('ตัดระหว่างกัน 2564'!D:D,$B1235,'ตัดระหว่างกัน 2564'!L:L)</f>
        <v>0</v>
      </c>
      <c r="E1235" s="333"/>
      <c r="F1235" s="307"/>
      <c r="G1235" s="307"/>
      <c r="H1235" s="307"/>
      <c r="I1235" s="307"/>
      <c r="U1235" s="155" t="str">
        <f t="shared" si="147"/>
        <v xml:space="preserve">  </v>
      </c>
    </row>
    <row r="1236" spans="1:21" hidden="1">
      <c r="A1236" s="308" t="s">
        <v>1697</v>
      </c>
      <c r="B1236" s="348" t="s">
        <v>1696</v>
      </c>
      <c r="C1236" s="212">
        <f>SUMIF('ตัดระหว่างกัน 2565'!D:D,$B1236,'ตัดระหว่างกัน 2565'!K:K)-SUMIF('ตัดระหว่างกัน 2565'!D:D,'หมายเหตุ (2)'!$B1236,'ตัดระหว่างกัน 2565'!L:L)</f>
        <v>24000</v>
      </c>
      <c r="D1236" s="213">
        <f>SUMIF('ตัดระหว่างกัน 2564'!D:D,'หมายเหตุ (2)'!$B1236,'ตัดระหว่างกัน 2564'!K:K)-SUMIF('ตัดระหว่างกัน 2564'!D:D,$B1236,'ตัดระหว่างกัน 2564'!L:L)</f>
        <v>1643.84</v>
      </c>
      <c r="E1236" s="333"/>
      <c r="F1236" s="307"/>
      <c r="G1236" s="307"/>
      <c r="H1236" s="307"/>
      <c r="I1236" s="307"/>
      <c r="U1236" s="155" t="str">
        <f t="shared" si="147"/>
        <v xml:space="preserve">  </v>
      </c>
    </row>
    <row r="1237" spans="1:21" hidden="1">
      <c r="A1237" s="308" t="s">
        <v>1699</v>
      </c>
      <c r="B1237" s="348" t="s">
        <v>1698</v>
      </c>
      <c r="C1237" s="212">
        <f>SUMIF('ตัดระหว่างกัน 2565'!D:D,$B1237,'ตัดระหว่างกัน 2565'!K:K)-SUMIF('ตัดระหว่างกัน 2565'!D:D,'หมายเหตุ (2)'!$B1237,'ตัดระหว่างกัน 2565'!L:L)</f>
        <v>0</v>
      </c>
      <c r="D1237" s="213">
        <f>SUMIF('ตัดระหว่างกัน 2564'!D:D,'หมายเหตุ (2)'!$B1237,'ตัดระหว่างกัน 2564'!K:K)-SUMIF('ตัดระหว่างกัน 2564'!D:D,$B1237,'ตัดระหว่างกัน 2564'!L:L)</f>
        <v>0</v>
      </c>
      <c r="E1237" s="333"/>
      <c r="F1237" s="307"/>
      <c r="G1237" s="307"/>
      <c r="H1237" s="307"/>
      <c r="I1237" s="307"/>
      <c r="U1237" s="155" t="str">
        <f t="shared" si="147"/>
        <v xml:space="preserve">  </v>
      </c>
    </row>
    <row r="1238" spans="1:21" hidden="1">
      <c r="A1238" s="308" t="s">
        <v>1701</v>
      </c>
      <c r="B1238" s="348" t="s">
        <v>1700</v>
      </c>
      <c r="C1238" s="212">
        <f>SUMIF('ตัดระหว่างกัน 2565'!D:D,$B1238,'ตัดระหว่างกัน 2565'!K:K)-SUMIF('ตัดระหว่างกัน 2565'!D:D,'หมายเหตุ (2)'!$B1238,'ตัดระหว่างกัน 2565'!L:L)</f>
        <v>0</v>
      </c>
      <c r="D1238" s="213">
        <f>SUMIF('ตัดระหว่างกัน 2564'!D:D,'หมายเหตุ (2)'!$B1238,'ตัดระหว่างกัน 2564'!K:K)-SUMIF('ตัดระหว่างกัน 2564'!D:D,$B1238,'ตัดระหว่างกัน 2564'!L:L)</f>
        <v>0</v>
      </c>
      <c r="E1238" s="333"/>
      <c r="F1238" s="307"/>
      <c r="G1238" s="307"/>
      <c r="H1238" s="307"/>
      <c r="I1238" s="307"/>
      <c r="U1238" s="155" t="str">
        <f t="shared" si="147"/>
        <v xml:space="preserve">  </v>
      </c>
    </row>
    <row r="1239" spans="1:21" hidden="1">
      <c r="A1239" s="308" t="s">
        <v>1703</v>
      </c>
      <c r="B1239" s="348" t="s">
        <v>1702</v>
      </c>
      <c r="C1239" s="212">
        <f>SUMIF('ตัดระหว่างกัน 2565'!D:D,$B1239,'ตัดระหว่างกัน 2565'!K:K)-SUMIF('ตัดระหว่างกัน 2565'!D:D,'หมายเหตุ (2)'!$B1239,'ตัดระหว่างกัน 2565'!L:L)</f>
        <v>5527041.1600000001</v>
      </c>
      <c r="D1239" s="213">
        <f>SUMIF('ตัดระหว่างกัน 2564'!D:D,'หมายเหตุ (2)'!$B1239,'ตัดระหว่างกัน 2564'!K:K)-SUMIF('ตัดระหว่างกัน 2564'!D:D,$B1239,'ตัดระหว่างกัน 2564'!L:L)</f>
        <v>6043714.2000000002</v>
      </c>
      <c r="E1239" s="333"/>
      <c r="F1239" s="307"/>
      <c r="G1239" s="307"/>
      <c r="H1239" s="307"/>
      <c r="I1239" s="307"/>
      <c r="U1239" s="155" t="str">
        <f t="shared" si="147"/>
        <v xml:space="preserve">  </v>
      </c>
    </row>
    <row r="1240" spans="1:21" hidden="1">
      <c r="A1240" s="308" t="s">
        <v>1705</v>
      </c>
      <c r="B1240" s="348" t="s">
        <v>1704</v>
      </c>
      <c r="C1240" s="212">
        <f>SUMIF('ตัดระหว่างกัน 2565'!D:D,$B1240,'ตัดระหว่างกัน 2565'!K:K)-SUMIF('ตัดระหว่างกัน 2565'!D:D,'หมายเหตุ (2)'!$B1240,'ตัดระหว่างกัน 2565'!L:L)</f>
        <v>0</v>
      </c>
      <c r="D1240" s="213">
        <f>SUMIF('ตัดระหว่างกัน 2564'!D:D,'หมายเหตุ (2)'!$B1240,'ตัดระหว่างกัน 2564'!K:K)-SUMIF('ตัดระหว่างกัน 2564'!D:D,$B1240,'ตัดระหว่างกัน 2564'!L:L)</f>
        <v>0</v>
      </c>
      <c r="E1240" s="333"/>
      <c r="F1240" s="307"/>
      <c r="G1240" s="307"/>
      <c r="H1240" s="307"/>
      <c r="I1240" s="307"/>
      <c r="U1240" s="155" t="str">
        <f t="shared" si="147"/>
        <v xml:space="preserve">  </v>
      </c>
    </row>
    <row r="1241" spans="1:21" hidden="1">
      <c r="A1241" s="308" t="s">
        <v>1707</v>
      </c>
      <c r="B1241" s="348" t="s">
        <v>1706</v>
      </c>
      <c r="C1241" s="212">
        <f>SUMIF('ตัดระหว่างกัน 2565'!D:D,$B1241,'ตัดระหว่างกัน 2565'!K:K)-SUMIF('ตัดระหว่างกัน 2565'!D:D,'หมายเหตุ (2)'!$B1241,'ตัดระหว่างกัน 2565'!L:L)</f>
        <v>0</v>
      </c>
      <c r="D1241" s="213">
        <f>SUMIF('ตัดระหว่างกัน 2564'!D:D,'หมายเหตุ (2)'!$B1241,'ตัดระหว่างกัน 2564'!K:K)-SUMIF('ตัดระหว่างกัน 2564'!D:D,$B1241,'ตัดระหว่างกัน 2564'!L:L)</f>
        <v>0</v>
      </c>
      <c r="E1241" s="333"/>
      <c r="F1241" s="307"/>
      <c r="G1241" s="307"/>
      <c r="H1241" s="307"/>
      <c r="I1241" s="307"/>
      <c r="U1241" s="155" t="str">
        <f t="shared" si="147"/>
        <v xml:space="preserve">  </v>
      </c>
    </row>
    <row r="1242" spans="1:21">
      <c r="A1242" s="308" t="s">
        <v>1709</v>
      </c>
      <c r="B1242" s="348" t="s">
        <v>1708</v>
      </c>
      <c r="C1242" s="212">
        <f>SUMIF('ตัดระหว่างกัน 2565'!D:D,$B1242,'ตัดระหว่างกัน 2565'!K:K)-SUMIF('ตัดระหว่างกัน 2565'!D:D,'หมายเหตุ (2)'!$B1242,'ตัดระหว่างกัน 2565'!L:L)</f>
        <v>0</v>
      </c>
      <c r="D1242" s="213">
        <f>SUMIF('ตัดระหว่างกัน 2564'!D:D,'หมายเหตุ (2)'!$B1242,'ตัดระหว่างกัน 2564'!K:K)-SUMIF('ตัดระหว่างกัน 2564'!D:D,$B1242,'ตัดระหว่างกัน 2564'!L:L)</f>
        <v>0</v>
      </c>
      <c r="E1242" s="305" t="s">
        <v>733</v>
      </c>
      <c r="F1242" s="306">
        <f>SUM(C1239:C1244)</f>
        <v>7124673.7700000005</v>
      </c>
      <c r="G1242" s="306"/>
      <c r="H1242" s="306">
        <f>SUM(D1239:D1244)</f>
        <v>7635243</v>
      </c>
      <c r="I1242" s="307"/>
      <c r="U1242" s="155" t="str">
        <f t="shared" si="147"/>
        <v>แสดง</v>
      </c>
    </row>
    <row r="1243" spans="1:21" hidden="1">
      <c r="A1243" s="308" t="s">
        <v>1711</v>
      </c>
      <c r="B1243" s="348" t="s">
        <v>1710</v>
      </c>
      <c r="C1243" s="212">
        <f>SUMIF('ตัดระหว่างกัน 2565'!D:D,$B1243,'ตัดระหว่างกัน 2565'!K:K)-SUMIF('ตัดระหว่างกัน 2565'!D:D,'หมายเหตุ (2)'!$B1243,'ตัดระหว่างกัน 2565'!L:L)</f>
        <v>1597632.61</v>
      </c>
      <c r="D1243" s="213">
        <f>SUMIF('ตัดระหว่างกัน 2564'!D:D,'หมายเหตุ (2)'!$B1243,'ตัดระหว่างกัน 2564'!K:K)-SUMIF('ตัดระหว่างกัน 2564'!D:D,$B1243,'ตัดระหว่างกัน 2564'!L:L)</f>
        <v>1591528.8</v>
      </c>
      <c r="E1243" s="305"/>
      <c r="F1243" s="307"/>
      <c r="G1243" s="307"/>
      <c r="H1243" s="307"/>
      <c r="I1243" s="307"/>
      <c r="U1243" s="155" t="str">
        <f t="shared" si="147"/>
        <v xml:space="preserve">  </v>
      </c>
    </row>
    <row r="1244" spans="1:21" hidden="1">
      <c r="A1244" s="308" t="s">
        <v>1713</v>
      </c>
      <c r="B1244" s="348" t="s">
        <v>1712</v>
      </c>
      <c r="C1244" s="212">
        <f>SUMIF('ตัดระหว่างกัน 2565'!D:D,$B1244,'ตัดระหว่างกัน 2565'!K:K)-SUMIF('ตัดระหว่างกัน 2565'!D:D,'หมายเหตุ (2)'!$B1244,'ตัดระหว่างกัน 2565'!L:L)</f>
        <v>0</v>
      </c>
      <c r="D1244" s="213">
        <f>SUMIF('ตัดระหว่างกัน 2564'!D:D,'หมายเหตุ (2)'!$B1244,'ตัดระหว่างกัน 2564'!K:K)-SUMIF('ตัดระหว่างกัน 2564'!D:D,$B1244,'ตัดระหว่างกัน 2564'!L:L)</f>
        <v>0</v>
      </c>
      <c r="E1244" s="305"/>
      <c r="F1244" s="307"/>
      <c r="G1244" s="307"/>
      <c r="H1244" s="307"/>
      <c r="I1244" s="307"/>
      <c r="U1244" s="155" t="str">
        <f t="shared" si="147"/>
        <v xml:space="preserve">  </v>
      </c>
    </row>
    <row r="1245" spans="1:21" hidden="1">
      <c r="A1245" s="308" t="s">
        <v>736</v>
      </c>
      <c r="B1245" s="348" t="s">
        <v>735</v>
      </c>
      <c r="C1245" s="212">
        <f>SUMIF('ตัดระหว่างกัน 2565'!D:D,$B1245,'ตัดระหว่างกัน 2565'!K:K)-SUMIF('ตัดระหว่างกัน 2565'!D:D,'หมายเหตุ (2)'!$B1245,'ตัดระหว่างกัน 2565'!L:L)</f>
        <v>0</v>
      </c>
      <c r="D1245" s="213">
        <f>SUMIF('ตัดระหว่างกัน 2564'!D:D,'หมายเหตุ (2)'!$B1245,'ตัดระหว่างกัน 2564'!K:K)-SUMIF('ตัดระหว่างกัน 2564'!D:D,$B1245,'ตัดระหว่างกัน 2564'!L:L)</f>
        <v>0</v>
      </c>
      <c r="E1245" s="305"/>
      <c r="F1245" s="307"/>
      <c r="G1245" s="307"/>
      <c r="H1245" s="307"/>
      <c r="I1245" s="307"/>
      <c r="U1245" s="155" t="str">
        <f t="shared" si="147"/>
        <v xml:space="preserve">  </v>
      </c>
    </row>
    <row r="1246" spans="1:21" hidden="1">
      <c r="A1246" s="308" t="s">
        <v>1715</v>
      </c>
      <c r="B1246" s="348" t="s">
        <v>1714</v>
      </c>
      <c r="C1246" s="212">
        <f>SUMIF('ตัดระหว่างกัน 2565'!D:D,$B1246,'ตัดระหว่างกัน 2565'!K:K)-SUMIF('ตัดระหว่างกัน 2565'!D:D,'หมายเหตุ (2)'!$B1246,'ตัดระหว่างกัน 2565'!L:L)</f>
        <v>0</v>
      </c>
      <c r="D1246" s="213">
        <f>SUMIF('ตัดระหว่างกัน 2564'!D:D,'หมายเหตุ (2)'!$B1246,'ตัดระหว่างกัน 2564'!K:K)-SUMIF('ตัดระหว่างกัน 2564'!D:D,$B1246,'ตัดระหว่างกัน 2564'!L:L)</f>
        <v>0</v>
      </c>
      <c r="E1246" s="305"/>
      <c r="F1246" s="307"/>
      <c r="G1246" s="307"/>
      <c r="H1246" s="307"/>
      <c r="I1246" s="307"/>
      <c r="U1246" s="155" t="str">
        <f t="shared" si="147"/>
        <v xml:space="preserve">  </v>
      </c>
    </row>
    <row r="1247" spans="1:21" hidden="1">
      <c r="A1247" s="308" t="s">
        <v>1717</v>
      </c>
      <c r="B1247" s="348" t="s">
        <v>1716</v>
      </c>
      <c r="C1247" s="212">
        <f>SUMIF('ตัดระหว่างกัน 2565'!D:D,$B1247,'ตัดระหว่างกัน 2565'!K:K)-SUMIF('ตัดระหว่างกัน 2565'!D:D,'หมายเหตุ (2)'!$B1247,'ตัดระหว่างกัน 2565'!L:L)</f>
        <v>0</v>
      </c>
      <c r="D1247" s="213">
        <f>SUMIF('ตัดระหว่างกัน 2564'!D:D,'หมายเหตุ (2)'!$B1247,'ตัดระหว่างกัน 2564'!K:K)-SUMIF('ตัดระหว่างกัน 2564'!D:D,$B1247,'ตัดระหว่างกัน 2564'!L:L)</f>
        <v>0</v>
      </c>
      <c r="E1247" s="305"/>
      <c r="F1247" s="307"/>
      <c r="G1247" s="307"/>
      <c r="H1247" s="307"/>
      <c r="I1247" s="307"/>
      <c r="U1247" s="155" t="str">
        <f t="shared" si="147"/>
        <v xml:space="preserve">  </v>
      </c>
    </row>
    <row r="1248" spans="1:21" hidden="1">
      <c r="A1248" s="308" t="s">
        <v>1719</v>
      </c>
      <c r="B1248" s="348" t="s">
        <v>1718</v>
      </c>
      <c r="C1248" s="212">
        <f>SUMIF('ตัดระหว่างกัน 2565'!D:D,$B1248,'ตัดระหว่างกัน 2565'!K:K)-SUMIF('ตัดระหว่างกัน 2565'!D:D,'หมายเหตุ (2)'!$B1248,'ตัดระหว่างกัน 2565'!L:L)</f>
        <v>0</v>
      </c>
      <c r="D1248" s="213">
        <f>SUMIF('ตัดระหว่างกัน 2564'!D:D,'หมายเหตุ (2)'!$B1248,'ตัดระหว่างกัน 2564'!K:K)-SUMIF('ตัดระหว่างกัน 2564'!D:D,$B1248,'ตัดระหว่างกัน 2564'!L:L)</f>
        <v>0</v>
      </c>
      <c r="E1248" s="305" t="s">
        <v>734</v>
      </c>
      <c r="F1248" s="306">
        <f>SUM(C1245)</f>
        <v>0</v>
      </c>
      <c r="G1248" s="306"/>
      <c r="H1248" s="306">
        <f>SUM(D1245)</f>
        <v>0</v>
      </c>
      <c r="I1248" s="307"/>
      <c r="U1248" s="155" t="str">
        <f t="shared" si="147"/>
        <v xml:space="preserve">  </v>
      </c>
    </row>
    <row r="1249" spans="1:21" hidden="1">
      <c r="A1249" s="308" t="s">
        <v>1721</v>
      </c>
      <c r="B1249" s="348" t="s">
        <v>1720</v>
      </c>
      <c r="C1249" s="212">
        <f>SUMIF('ตัดระหว่างกัน 2565'!D:D,$B1249,'ตัดระหว่างกัน 2565'!K:K)-SUMIF('ตัดระหว่างกัน 2565'!D:D,'หมายเหตุ (2)'!$B1249,'ตัดระหว่างกัน 2565'!L:L)</f>
        <v>0</v>
      </c>
      <c r="D1249" s="213">
        <f>SUMIF('ตัดระหว่างกัน 2564'!D:D,'หมายเหตุ (2)'!$B1249,'ตัดระหว่างกัน 2564'!K:K)-SUMIF('ตัดระหว่างกัน 2564'!D:D,$B1249,'ตัดระหว่างกัน 2564'!L:L)</f>
        <v>0</v>
      </c>
      <c r="E1249" s="305" t="s">
        <v>123</v>
      </c>
      <c r="F1249" s="324">
        <f>SUM(C1246:C1250)</f>
        <v>0</v>
      </c>
      <c r="G1249" s="306"/>
      <c r="H1249" s="324">
        <f>SUM(D1246:D1250)</f>
        <v>0</v>
      </c>
      <c r="I1249" s="307"/>
      <c r="U1249" s="155" t="str">
        <f t="shared" si="147"/>
        <v xml:space="preserve">  </v>
      </c>
    </row>
    <row r="1250" spans="1:21" ht="20.25" thickBot="1">
      <c r="A1250" s="361" t="s">
        <v>1723</v>
      </c>
      <c r="B1250" s="304" t="s">
        <v>1722</v>
      </c>
      <c r="C1250" s="212">
        <f>SUMIF('ตัดระหว่างกัน 2565'!D:D,$B1250,'ตัดระหว่างกัน 2565'!K:K)-SUMIF('ตัดระหว่างกัน 2565'!D:D,'หมายเหตุ (2)'!$B1250,'ตัดระหว่างกัน 2565'!L:L)</f>
        <v>0</v>
      </c>
      <c r="D1250" s="213">
        <f>SUMIF('ตัดระหว่างกัน 2564'!D:D,'หมายเหตุ (2)'!$B1250,'ตัดระหว่างกัน 2564'!K:K)-SUMIF('ตัดระหว่างกัน 2564'!D:D,$B1250,'ตัดระหว่างกัน 2564'!L:L)</f>
        <v>0</v>
      </c>
      <c r="E1250" s="301" t="s">
        <v>737</v>
      </c>
      <c r="F1250" s="311">
        <f>SUM(F1216:F1249)</f>
        <v>8029029.3300000001</v>
      </c>
      <c r="G1250" s="306"/>
      <c r="H1250" s="311">
        <f>SUM(H1216:H1249)</f>
        <v>8575027.5</v>
      </c>
      <c r="I1250" s="464"/>
      <c r="U1250" s="155" t="str">
        <f t="shared" si="147"/>
        <v>แสดง</v>
      </c>
    </row>
    <row r="1251" spans="1:21" ht="20.25" thickTop="1">
      <c r="E1251" s="263"/>
      <c r="F1251" s="264"/>
      <c r="G1251" s="306"/>
      <c r="H1251" s="264"/>
      <c r="I1251" s="264"/>
      <c r="U1251" s="155" t="str">
        <f t="shared" ref="U1251:U1259" si="153">IF($F$1250&lt;&gt;0,"แสดง",IF($H$1250&lt;&gt;0,"แสดง","  "))</f>
        <v>แสดง</v>
      </c>
    </row>
    <row r="1252" spans="1:21">
      <c r="E1252" s="263"/>
      <c r="F1252" s="264"/>
      <c r="G1252" s="306"/>
      <c r="H1252" s="264"/>
      <c r="I1252" s="264"/>
    </row>
    <row r="1253" spans="1:21">
      <c r="E1253" s="263"/>
      <c r="F1253" s="264"/>
      <c r="G1253" s="306"/>
      <c r="H1253" s="264"/>
      <c r="I1253" s="264"/>
    </row>
    <row r="1254" spans="1:21">
      <c r="E1254" s="263"/>
      <c r="F1254" s="264"/>
      <c r="G1254" s="306"/>
      <c r="H1254" s="264"/>
      <c r="I1254" s="264"/>
    </row>
    <row r="1255" spans="1:21">
      <c r="E1255" s="263"/>
      <c r="F1255" s="264"/>
      <c r="G1255" s="306"/>
      <c r="H1255" s="264"/>
      <c r="I1255" s="264"/>
    </row>
    <row r="1256" spans="1:21">
      <c r="E1256" s="263"/>
      <c r="F1256" s="264"/>
      <c r="G1256" s="306"/>
      <c r="H1256" s="264"/>
      <c r="I1256" s="264"/>
    </row>
    <row r="1257" spans="1:21">
      <c r="E1257" s="263"/>
      <c r="F1257" s="264"/>
      <c r="G1257" s="306"/>
      <c r="H1257" s="264"/>
      <c r="I1257" s="264"/>
    </row>
    <row r="1258" spans="1:21">
      <c r="E1258" s="263"/>
      <c r="F1258" s="264"/>
      <c r="G1258" s="306"/>
      <c r="H1258" s="264"/>
      <c r="I1258" s="264"/>
    </row>
    <row r="1259" spans="1:21">
      <c r="G1259" s="306"/>
      <c r="U1259" s="155" t="str">
        <f t="shared" si="153"/>
        <v>แสดง</v>
      </c>
    </row>
    <row r="1260" spans="1:21">
      <c r="A1260" s="296"/>
      <c r="B1260" s="297"/>
      <c r="C1260" s="298"/>
      <c r="D1260" s="297"/>
      <c r="E1260" s="299" t="s">
        <v>2067</v>
      </c>
      <c r="F1260" s="293"/>
      <c r="G1260" s="293"/>
      <c r="H1260" s="293"/>
      <c r="I1260" s="463"/>
      <c r="U1260" s="155" t="str">
        <f>IF($F$1274&lt;&gt;0,"แสดง",IF($H$1274&lt;&gt;0,"แสดง","  "))</f>
        <v>แสดง</v>
      </c>
    </row>
    <row r="1261" spans="1:21">
      <c r="A1261" s="300"/>
      <c r="B1261" s="297"/>
      <c r="C1261" s="298"/>
      <c r="D1261" s="297"/>
      <c r="E1261" s="301"/>
      <c r="H1261" s="462" t="s">
        <v>973</v>
      </c>
      <c r="I1261" s="463"/>
      <c r="U1261" s="155" t="str">
        <f t="shared" ref="U1261:U1262" si="154">IF($F$1274&lt;&gt;0,"แสดง",IF($H$1274&lt;&gt;0,"แสดง","  "))</f>
        <v>แสดง</v>
      </c>
    </row>
    <row r="1262" spans="1:21">
      <c r="A1262" s="300"/>
      <c r="B1262" s="297"/>
      <c r="C1262" s="298"/>
      <c r="D1262" s="297"/>
      <c r="E1262" s="301"/>
      <c r="F1262" s="302">
        <v>2565</v>
      </c>
      <c r="G1262" s="302"/>
      <c r="H1262" s="302">
        <v>2564</v>
      </c>
      <c r="I1262" s="302"/>
      <c r="U1262" s="155" t="str">
        <f t="shared" si="154"/>
        <v>แสดง</v>
      </c>
    </row>
    <row r="1263" spans="1:21">
      <c r="A1263" s="308"/>
      <c r="B1263" s="309"/>
      <c r="C1263" s="368"/>
      <c r="D1263" s="309"/>
      <c r="E1263" s="301" t="s">
        <v>738</v>
      </c>
      <c r="F1263" s="264"/>
      <c r="G1263" s="264"/>
      <c r="H1263" s="264"/>
      <c r="I1263" s="264"/>
      <c r="U1263" s="155" t="str">
        <f>IF(F1268&lt;&gt;0,"แสดง",IF(H1268&lt;&gt;0,"แสดง","  "))</f>
        <v>แสดง</v>
      </c>
    </row>
    <row r="1264" spans="1:21">
      <c r="A1264" s="308" t="s">
        <v>739</v>
      </c>
      <c r="B1264" s="309" t="s">
        <v>740</v>
      </c>
      <c r="C1264" s="212">
        <f>SUMIF('ตัดระหว่างกัน 2565'!D:D,$B1264,'ตัดระหว่างกัน 2565'!K:K)-SUMIF('ตัดระหว่างกัน 2565'!D:D,'หมายเหตุ (2)'!$B1264,'ตัดระหว่างกัน 2565'!L:L)</f>
        <v>1735604.8</v>
      </c>
      <c r="D1264" s="213">
        <f>SUMIF('ตัดระหว่างกัน 2564'!D:D,'หมายเหตุ (2)'!$B1264,'ตัดระหว่างกัน 2564'!K:K)-SUMIF('ตัดระหว่างกัน 2564'!D:D,$B1264,'ตัดระหว่างกัน 2564'!L:L)</f>
        <v>1702856.94</v>
      </c>
      <c r="E1264" s="214" t="s">
        <v>739</v>
      </c>
      <c r="F1264" s="346">
        <f>SUM(C1264)</f>
        <v>1735604.8</v>
      </c>
      <c r="G1264" s="346"/>
      <c r="H1264" s="346">
        <f>SUM(D1264)</f>
        <v>1702856.94</v>
      </c>
      <c r="I1264" s="264"/>
      <c r="U1264" s="155" t="str">
        <f t="shared" ref="U1264:U1329" si="155">IF(F1264&lt;&gt;0,"แสดง",IF(H1264&lt;&gt;0,"แสดง","  "))</f>
        <v>แสดง</v>
      </c>
    </row>
    <row r="1265" spans="1:21" hidden="1">
      <c r="A1265" s="308" t="s">
        <v>741</v>
      </c>
      <c r="B1265" s="309" t="s">
        <v>742</v>
      </c>
      <c r="C1265" s="212">
        <f>SUMIF('ตัดระหว่างกัน 2565'!D:D,$B1265,'ตัดระหว่างกัน 2565'!K:K)-SUMIF('ตัดระหว่างกัน 2565'!D:D,'หมายเหตุ (2)'!$B1265,'ตัดระหว่างกัน 2565'!L:L)</f>
        <v>0</v>
      </c>
      <c r="D1265" s="213">
        <f>SUMIF('ตัดระหว่างกัน 2564'!D:D,'หมายเหตุ (2)'!$B1265,'ตัดระหว่างกัน 2564'!K:K)-SUMIF('ตัดระหว่างกัน 2564'!D:D,$B1265,'ตัดระหว่างกัน 2564'!L:L)</f>
        <v>0</v>
      </c>
      <c r="E1265" s="214" t="s">
        <v>741</v>
      </c>
      <c r="F1265" s="346">
        <f t="shared" ref="F1265:F1267" si="156">SUM(C1265)</f>
        <v>0</v>
      </c>
      <c r="G1265" s="346"/>
      <c r="H1265" s="346">
        <f>SUM(D1265)</f>
        <v>0</v>
      </c>
      <c r="I1265" s="264"/>
      <c r="U1265" s="155" t="str">
        <f t="shared" si="155"/>
        <v xml:space="preserve">  </v>
      </c>
    </row>
    <row r="1266" spans="1:21" hidden="1">
      <c r="A1266" s="308" t="s">
        <v>751</v>
      </c>
      <c r="B1266" s="309" t="s">
        <v>752</v>
      </c>
      <c r="C1266" s="212">
        <f>SUMIF('ตัดระหว่างกัน 2565'!D:D,$B1266,'ตัดระหว่างกัน 2565'!K:K)-SUMIF('ตัดระหว่างกัน 2565'!D:D,'หมายเหตุ (2)'!$B1266,'ตัดระหว่างกัน 2565'!L:L)</f>
        <v>0</v>
      </c>
      <c r="D1266" s="213">
        <f>SUMIF('ตัดระหว่างกัน 2564'!D:D,'หมายเหตุ (2)'!$B1266,'ตัดระหว่างกัน 2564'!K:K)-SUMIF('ตัดระหว่างกัน 2564'!D:D,$B1266,'ตัดระหว่างกัน 2564'!L:L)</f>
        <v>0</v>
      </c>
      <c r="E1266" s="214" t="s">
        <v>751</v>
      </c>
      <c r="F1266" s="346">
        <f t="shared" si="156"/>
        <v>0</v>
      </c>
      <c r="G1266" s="346"/>
      <c r="H1266" s="346">
        <f>SUM(D1266)</f>
        <v>0</v>
      </c>
      <c r="I1266" s="264"/>
      <c r="U1266" s="155" t="str">
        <f t="shared" si="155"/>
        <v xml:space="preserve">  </v>
      </c>
    </row>
    <row r="1267" spans="1:21" hidden="1">
      <c r="A1267" s="308" t="s">
        <v>753</v>
      </c>
      <c r="B1267" s="309" t="s">
        <v>754</v>
      </c>
      <c r="C1267" s="212">
        <f>SUMIF('ตัดระหว่างกัน 2565'!D:D,$B1267,'ตัดระหว่างกัน 2565'!K:K)-SUMIF('ตัดระหว่างกัน 2565'!D:D,'หมายเหตุ (2)'!$B1267,'ตัดระหว่างกัน 2565'!L:L)</f>
        <v>0</v>
      </c>
      <c r="D1267" s="213">
        <f>SUMIF('ตัดระหว่างกัน 2564'!D:D,'หมายเหตุ (2)'!$B1267,'ตัดระหว่างกัน 2564'!K:K)-SUMIF('ตัดระหว่างกัน 2564'!D:D,$B1267,'ตัดระหว่างกัน 2564'!L:L)</f>
        <v>0</v>
      </c>
      <c r="E1267" s="214" t="s">
        <v>753</v>
      </c>
      <c r="F1267" s="346">
        <f t="shared" si="156"/>
        <v>0</v>
      </c>
      <c r="G1267" s="346"/>
      <c r="H1267" s="346">
        <f>SUM(D1267)</f>
        <v>0</v>
      </c>
      <c r="I1267" s="264"/>
      <c r="U1267" s="155" t="str">
        <f t="shared" si="155"/>
        <v xml:space="preserve">  </v>
      </c>
    </row>
    <row r="1268" spans="1:21">
      <c r="A1268" s="300"/>
      <c r="B1268" s="300"/>
      <c r="C1268" s="368"/>
      <c r="D1268" s="300"/>
      <c r="E1268" s="350" t="s">
        <v>768</v>
      </c>
      <c r="F1268" s="347">
        <f>SUM(F1264:F1267)</f>
        <v>1735604.8</v>
      </c>
      <c r="G1268" s="346"/>
      <c r="H1268" s="347">
        <f>SUM(H1264:H1267)</f>
        <v>1702856.94</v>
      </c>
      <c r="I1268" s="464"/>
      <c r="U1268" s="155" t="str">
        <f t="shared" si="155"/>
        <v>แสดง</v>
      </c>
    </row>
    <row r="1269" spans="1:21" hidden="1">
      <c r="A1269" s="308"/>
      <c r="B1269" s="309"/>
      <c r="C1269" s="368"/>
      <c r="D1269" s="309"/>
      <c r="E1269" s="325" t="s">
        <v>769</v>
      </c>
      <c r="F1269" s="264"/>
      <c r="G1269" s="346"/>
      <c r="H1269" s="264"/>
      <c r="I1269" s="264"/>
      <c r="U1269" s="155" t="str">
        <f>IF(F1273&lt;&gt;0,"แสดง",IF(H1273&lt;&gt;0,"แสดง","  "))</f>
        <v xml:space="preserve">  </v>
      </c>
    </row>
    <row r="1270" spans="1:21" hidden="1">
      <c r="A1270" s="352" t="s">
        <v>770</v>
      </c>
      <c r="B1270" s="355" t="s">
        <v>771</v>
      </c>
      <c r="C1270" s="212">
        <f>SUMIF('ตัดระหว่างกัน 2565'!D:D,$B1270,'ตัดระหว่างกัน 2565'!K:K)-SUMIF('ตัดระหว่างกัน 2565'!D:D,'หมายเหตุ (2)'!$B1270,'ตัดระหว่างกัน 2565'!L:L)</f>
        <v>0</v>
      </c>
      <c r="D1270" s="213">
        <f>SUMIF('ตัดระหว่างกัน 2564'!D:D,'หมายเหตุ (2)'!$B1270,'ตัดระหว่างกัน 2564'!K:K)-SUMIF('ตัดระหว่างกัน 2564'!D:D,$B1270,'ตัดระหว่างกัน 2564'!L:L)</f>
        <v>0</v>
      </c>
      <c r="E1270" s="155" t="s">
        <v>770</v>
      </c>
      <c r="F1270" s="346">
        <f>SUM(C1270)</f>
        <v>0</v>
      </c>
      <c r="G1270" s="346"/>
      <c r="H1270" s="346">
        <f>SUM(D1270)</f>
        <v>0</v>
      </c>
      <c r="I1270" s="264"/>
      <c r="U1270" s="155" t="str">
        <f t="shared" si="155"/>
        <v xml:space="preserve">  </v>
      </c>
    </row>
    <row r="1271" spans="1:21" hidden="1">
      <c r="A1271" s="352" t="s">
        <v>776</v>
      </c>
      <c r="B1271" s="355" t="s">
        <v>777</v>
      </c>
      <c r="C1271" s="212">
        <f>SUMIF('ตัดระหว่างกัน 2565'!D:D,$B1271,'ตัดระหว่างกัน 2565'!K:K)-SUMIF('ตัดระหว่างกัน 2565'!D:D,'หมายเหตุ (2)'!$B1271,'ตัดระหว่างกัน 2565'!L:L)</f>
        <v>0</v>
      </c>
      <c r="D1271" s="213">
        <f>SUMIF('ตัดระหว่างกัน 2564'!D:D,'หมายเหตุ (2)'!$B1271,'ตัดระหว่างกัน 2564'!K:K)-SUMIF('ตัดระหว่างกัน 2564'!D:D,$B1271,'ตัดระหว่างกัน 2564'!L:L)</f>
        <v>0</v>
      </c>
      <c r="E1271" s="155" t="s">
        <v>776</v>
      </c>
      <c r="F1271" s="346">
        <f t="shared" ref="F1271:F1272" si="157">SUM(C1271)</f>
        <v>0</v>
      </c>
      <c r="G1271" s="346"/>
      <c r="H1271" s="346">
        <f>SUM(D1271)</f>
        <v>0</v>
      </c>
      <c r="I1271" s="264"/>
      <c r="U1271" s="155" t="str">
        <f t="shared" si="155"/>
        <v xml:space="preserve">  </v>
      </c>
    </row>
    <row r="1272" spans="1:21" hidden="1">
      <c r="A1272" s="352" t="s">
        <v>778</v>
      </c>
      <c r="B1272" s="355" t="s">
        <v>779</v>
      </c>
      <c r="C1272" s="212">
        <f>SUMIF('ตัดระหว่างกัน 2565'!D:D,$B1272,'ตัดระหว่างกัน 2565'!K:K)-SUMIF('ตัดระหว่างกัน 2565'!D:D,'หมายเหตุ (2)'!$B1272,'ตัดระหว่างกัน 2565'!L:L)</f>
        <v>0</v>
      </c>
      <c r="D1272" s="213">
        <f>SUMIF('ตัดระหว่างกัน 2564'!D:D,'หมายเหตุ (2)'!$B1272,'ตัดระหว่างกัน 2564'!K:K)-SUMIF('ตัดระหว่างกัน 2564'!D:D,$B1272,'ตัดระหว่างกัน 2564'!L:L)</f>
        <v>0</v>
      </c>
      <c r="E1272" s="155" t="s">
        <v>778</v>
      </c>
      <c r="F1272" s="310">
        <f t="shared" si="157"/>
        <v>0</v>
      </c>
      <c r="G1272" s="346"/>
      <c r="H1272" s="310">
        <f>SUM(D1272)</f>
        <v>0</v>
      </c>
      <c r="I1272" s="264"/>
      <c r="U1272" s="155" t="str">
        <f t="shared" si="155"/>
        <v xml:space="preserve">  </v>
      </c>
    </row>
    <row r="1273" spans="1:21" hidden="1">
      <c r="A1273" s="300"/>
      <c r="B1273" s="352"/>
      <c r="C1273" s="357"/>
      <c r="D1273" s="352"/>
      <c r="E1273" s="325" t="s">
        <v>782</v>
      </c>
      <c r="F1273" s="362">
        <f>SUM(F1270:F1272)</f>
        <v>0</v>
      </c>
      <c r="G1273" s="346"/>
      <c r="H1273" s="362">
        <f>SUM(H1270:H1272)</f>
        <v>0</v>
      </c>
      <c r="I1273" s="464"/>
      <c r="U1273" s="155" t="str">
        <f t="shared" si="155"/>
        <v xml:space="preserve">  </v>
      </c>
    </row>
    <row r="1274" spans="1:21" ht="20.25" thickBot="1">
      <c r="A1274" s="300"/>
      <c r="B1274" s="352"/>
      <c r="C1274" s="357"/>
      <c r="D1274" s="352"/>
      <c r="E1274" s="325" t="s">
        <v>1186</v>
      </c>
      <c r="F1274" s="311">
        <f>F1268+F1273</f>
        <v>1735604.8</v>
      </c>
      <c r="G1274" s="346"/>
      <c r="H1274" s="311">
        <f>H1268+H1273</f>
        <v>1702856.94</v>
      </c>
      <c r="I1274" s="464"/>
      <c r="U1274" s="155" t="str">
        <f t="shared" si="155"/>
        <v>แสดง</v>
      </c>
    </row>
    <row r="1275" spans="1:21" ht="20.25" thickTop="1">
      <c r="E1275" s="320"/>
      <c r="F1275" s="320"/>
      <c r="G1275" s="346"/>
      <c r="H1275" s="320"/>
      <c r="I1275" s="320"/>
      <c r="J1275" s="320"/>
      <c r="K1275" s="320"/>
      <c r="L1275" s="264"/>
      <c r="M1275" s="264"/>
      <c r="N1275" s="320"/>
      <c r="O1275" s="320"/>
      <c r="P1275" s="320"/>
      <c r="Q1275" s="320"/>
      <c r="U1275" s="155" t="str">
        <f t="shared" ref="U1275:U1278" si="158">IF($F$1274&lt;&gt;0,"แสดง",IF($H$1274&lt;&gt;0,"แสดง","  "))</f>
        <v>แสดง</v>
      </c>
    </row>
    <row r="1276" spans="1:21" hidden="1">
      <c r="E1276" s="320"/>
      <c r="F1276" s="320"/>
      <c r="G1276" s="346"/>
      <c r="H1276" s="320"/>
      <c r="I1276" s="320"/>
      <c r="J1276" s="320"/>
      <c r="K1276" s="320"/>
      <c r="L1276" s="264"/>
      <c r="M1276" s="264"/>
      <c r="N1276" s="320"/>
      <c r="O1276" s="320"/>
      <c r="P1276" s="320"/>
      <c r="Q1276" s="320"/>
    </row>
    <row r="1277" spans="1:21" hidden="1">
      <c r="E1277" s="320"/>
      <c r="F1277" s="320"/>
      <c r="G1277" s="346"/>
      <c r="H1277" s="320"/>
      <c r="I1277" s="320"/>
      <c r="J1277" s="320"/>
      <c r="K1277" s="320"/>
      <c r="L1277" s="264"/>
      <c r="M1277" s="264"/>
      <c r="N1277" s="320"/>
      <c r="O1277" s="320"/>
      <c r="P1277" s="320"/>
      <c r="Q1277" s="320"/>
    </row>
    <row r="1278" spans="1:21">
      <c r="E1278" s="320"/>
      <c r="F1278" s="320"/>
      <c r="G1278" s="346"/>
      <c r="H1278" s="320"/>
      <c r="I1278" s="320"/>
      <c r="J1278" s="320"/>
      <c r="K1278" s="320"/>
      <c r="L1278" s="264"/>
      <c r="M1278" s="264"/>
      <c r="N1278" s="320"/>
      <c r="O1278" s="320"/>
      <c r="P1278" s="320"/>
      <c r="Q1278" s="320"/>
      <c r="U1278" s="155" t="str">
        <f t="shared" si="158"/>
        <v>แสดง</v>
      </c>
    </row>
    <row r="1279" spans="1:21">
      <c r="A1279" s="296"/>
      <c r="B1279" s="297"/>
      <c r="C1279" s="298"/>
      <c r="D1279" s="297"/>
      <c r="E1279" s="299" t="s">
        <v>2068</v>
      </c>
      <c r="F1279" s="293"/>
      <c r="G1279" s="293"/>
      <c r="H1279" s="293"/>
      <c r="I1279" s="463"/>
      <c r="U1279" s="155" t="str">
        <f>IF($F$1301&lt;&gt;0,"แสดง",IF($H$1301&lt;&gt;0,"แสดง","  "))</f>
        <v>แสดง</v>
      </c>
    </row>
    <row r="1280" spans="1:21">
      <c r="A1280" s="300"/>
      <c r="B1280" s="297"/>
      <c r="C1280" s="298"/>
      <c r="D1280" s="297"/>
      <c r="E1280" s="301"/>
      <c r="H1280" s="462" t="s">
        <v>973</v>
      </c>
      <c r="I1280" s="463"/>
      <c r="U1280" s="155" t="str">
        <f t="shared" ref="U1280:U1281" si="159">IF($F$1301&lt;&gt;0,"แสดง",IF($H$1301&lt;&gt;0,"แสดง","  "))</f>
        <v>แสดง</v>
      </c>
    </row>
    <row r="1281" spans="1:21">
      <c r="A1281" s="300"/>
      <c r="B1281" s="297"/>
      <c r="C1281" s="298"/>
      <c r="D1281" s="297"/>
      <c r="E1281" s="301"/>
      <c r="F1281" s="302">
        <v>2565</v>
      </c>
      <c r="G1281" s="302"/>
      <c r="H1281" s="302">
        <v>2564</v>
      </c>
      <c r="I1281" s="302"/>
      <c r="U1281" s="155" t="str">
        <f t="shared" si="159"/>
        <v>แสดง</v>
      </c>
    </row>
    <row r="1282" spans="1:21">
      <c r="A1282" s="308"/>
      <c r="B1282" s="309"/>
      <c r="C1282" s="368"/>
      <c r="D1282" s="309"/>
      <c r="E1282" s="301" t="s">
        <v>738</v>
      </c>
      <c r="F1282" s="264"/>
      <c r="G1282" s="264"/>
      <c r="H1282" s="264"/>
      <c r="I1282" s="264"/>
      <c r="U1282" s="155" t="str">
        <f>IF(F1295&lt;&gt;0,"แสดง",IF(H1295&lt;&gt;0,"แสดง","  "))</f>
        <v>แสดง</v>
      </c>
    </row>
    <row r="1283" spans="1:21">
      <c r="A1283" s="308" t="s">
        <v>743</v>
      </c>
      <c r="B1283" s="309" t="s">
        <v>744</v>
      </c>
      <c r="C1283" s="212">
        <f>SUMIF('ตัดระหว่างกัน 2565'!D:D,$B1283,'ตัดระหว่างกัน 2565'!K:K)-SUMIF('ตัดระหว่างกัน 2565'!D:D,'หมายเหตุ (2)'!$B1283,'ตัดระหว่างกัน 2565'!L:L)</f>
        <v>610</v>
      </c>
      <c r="D1283" s="213">
        <f>SUMIF('ตัดระหว่างกัน 2564'!D:D,'หมายเหตุ (2)'!$B1283,'ตัดระหว่างกัน 2564'!K:K)-SUMIF('ตัดระหว่างกัน 2564'!D:D,$B1283,'ตัดระหว่างกัน 2564'!L:L)</f>
        <v>0</v>
      </c>
      <c r="E1283" s="253" t="s">
        <v>743</v>
      </c>
      <c r="F1283" s="346">
        <f>SUM(C1283)</f>
        <v>610</v>
      </c>
      <c r="G1283" s="346"/>
      <c r="H1283" s="346">
        <f t="shared" ref="H1283:H1291" si="160">SUM(D1283)</f>
        <v>0</v>
      </c>
      <c r="I1283" s="264"/>
      <c r="U1283" s="155" t="str">
        <f t="shared" si="155"/>
        <v>แสดง</v>
      </c>
    </row>
    <row r="1284" spans="1:21" hidden="1">
      <c r="A1284" s="308" t="s">
        <v>745</v>
      </c>
      <c r="B1284" s="309" t="s">
        <v>746</v>
      </c>
      <c r="C1284" s="212">
        <f>SUMIF('ตัดระหว่างกัน 2565'!D:D,$B1284,'ตัดระหว่างกัน 2565'!K:K)-SUMIF('ตัดระหว่างกัน 2565'!D:D,'หมายเหตุ (2)'!$B1284,'ตัดระหว่างกัน 2565'!L:L)</f>
        <v>0</v>
      </c>
      <c r="D1284" s="213">
        <f>SUMIF('ตัดระหว่างกัน 2564'!D:D,'หมายเหตุ (2)'!$B1284,'ตัดระหว่างกัน 2564'!K:K)-SUMIF('ตัดระหว่างกัน 2564'!D:D,$B1284,'ตัดระหว่างกัน 2564'!L:L)</f>
        <v>0</v>
      </c>
      <c r="E1284" s="253" t="s">
        <v>745</v>
      </c>
      <c r="F1284" s="346">
        <f t="shared" ref="F1284:F1294" si="161">SUM(C1284)</f>
        <v>0</v>
      </c>
      <c r="G1284" s="346"/>
      <c r="H1284" s="346">
        <f t="shared" si="160"/>
        <v>0</v>
      </c>
      <c r="I1284" s="264"/>
      <c r="U1284" s="155" t="str">
        <f t="shared" si="155"/>
        <v xml:space="preserve">  </v>
      </c>
    </row>
    <row r="1285" spans="1:21" hidden="1">
      <c r="A1285" s="308" t="s">
        <v>747</v>
      </c>
      <c r="B1285" s="309" t="s">
        <v>748</v>
      </c>
      <c r="C1285" s="212">
        <f>SUMIF('ตัดระหว่างกัน 2565'!D:D,$B1285,'ตัดระหว่างกัน 2565'!K:K)-SUMIF('ตัดระหว่างกัน 2565'!D:D,'หมายเหตุ (2)'!$B1285,'ตัดระหว่างกัน 2565'!L:L)</f>
        <v>0</v>
      </c>
      <c r="D1285" s="213">
        <f>SUMIF('ตัดระหว่างกัน 2564'!D:D,'หมายเหตุ (2)'!$B1285,'ตัดระหว่างกัน 2564'!K:K)-SUMIF('ตัดระหว่างกัน 2564'!D:D,$B1285,'ตัดระหว่างกัน 2564'!L:L)</f>
        <v>0</v>
      </c>
      <c r="E1285" s="253" t="s">
        <v>747</v>
      </c>
      <c r="F1285" s="346">
        <f t="shared" si="161"/>
        <v>0</v>
      </c>
      <c r="G1285" s="346"/>
      <c r="H1285" s="346">
        <f t="shared" si="160"/>
        <v>0</v>
      </c>
      <c r="I1285" s="264"/>
      <c r="U1285" s="155" t="str">
        <f t="shared" si="155"/>
        <v xml:space="preserve">  </v>
      </c>
    </row>
    <row r="1286" spans="1:21" hidden="1">
      <c r="A1286" s="308" t="s">
        <v>749</v>
      </c>
      <c r="B1286" s="309" t="s">
        <v>750</v>
      </c>
      <c r="C1286" s="212">
        <f>SUMIF('ตัดระหว่างกัน 2565'!D:D,$B1286,'ตัดระหว่างกัน 2565'!K:K)-SUMIF('ตัดระหว่างกัน 2565'!D:D,'หมายเหตุ (2)'!$B1286,'ตัดระหว่างกัน 2565'!L:L)</f>
        <v>0</v>
      </c>
      <c r="D1286" s="213">
        <f>SUMIF('ตัดระหว่างกัน 2564'!D:D,'หมายเหตุ (2)'!$B1286,'ตัดระหว่างกัน 2564'!K:K)-SUMIF('ตัดระหว่างกัน 2564'!D:D,$B1286,'ตัดระหว่างกัน 2564'!L:L)</f>
        <v>0</v>
      </c>
      <c r="E1286" s="214" t="s">
        <v>749</v>
      </c>
      <c r="F1286" s="346">
        <f t="shared" si="161"/>
        <v>0</v>
      </c>
      <c r="G1286" s="346"/>
      <c r="H1286" s="346">
        <f t="shared" si="160"/>
        <v>0</v>
      </c>
      <c r="I1286" s="264"/>
      <c r="U1286" s="155" t="str">
        <f t="shared" si="155"/>
        <v xml:space="preserve">  </v>
      </c>
    </row>
    <row r="1287" spans="1:21" hidden="1">
      <c r="A1287" s="308" t="s">
        <v>755</v>
      </c>
      <c r="B1287" s="309" t="s">
        <v>756</v>
      </c>
      <c r="C1287" s="212">
        <f>SUMIF('ตัดระหว่างกัน 2565'!D:D,$B1287,'ตัดระหว่างกัน 2565'!K:K)-SUMIF('ตัดระหว่างกัน 2565'!D:D,'หมายเหตุ (2)'!$B1287,'ตัดระหว่างกัน 2565'!L:L)</f>
        <v>0</v>
      </c>
      <c r="D1287" s="213">
        <f>SUMIF('ตัดระหว่างกัน 2564'!D:D,'หมายเหตุ (2)'!$B1287,'ตัดระหว่างกัน 2564'!K:K)-SUMIF('ตัดระหว่างกัน 2564'!D:D,$B1287,'ตัดระหว่างกัน 2564'!L:L)</f>
        <v>0</v>
      </c>
      <c r="E1287" s="214" t="s">
        <v>755</v>
      </c>
      <c r="F1287" s="346">
        <f t="shared" si="161"/>
        <v>0</v>
      </c>
      <c r="G1287" s="346"/>
      <c r="H1287" s="346">
        <f t="shared" si="160"/>
        <v>0</v>
      </c>
      <c r="I1287" s="264"/>
      <c r="U1287" s="155" t="str">
        <f t="shared" si="155"/>
        <v xml:space="preserve">  </v>
      </c>
    </row>
    <row r="1288" spans="1:21">
      <c r="A1288" s="308" t="s">
        <v>757</v>
      </c>
      <c r="B1288" s="309" t="s">
        <v>758</v>
      </c>
      <c r="C1288" s="212">
        <f>SUMIF('ตัดระหว่างกัน 2565'!D:D,$B1288,'ตัดระหว่างกัน 2565'!K:K)-SUMIF('ตัดระหว่างกัน 2565'!D:D,'หมายเหตุ (2)'!$B1288,'ตัดระหว่างกัน 2565'!L:L)</f>
        <v>176254.5</v>
      </c>
      <c r="D1288" s="213">
        <f>SUMIF('ตัดระหว่างกัน 2564'!D:D,'หมายเหตุ (2)'!$B1288,'ตัดระหว่างกัน 2564'!K:K)-SUMIF('ตัดระหว่างกัน 2564'!D:D,$B1288,'ตัดระหว่างกัน 2564'!L:L)</f>
        <v>101493</v>
      </c>
      <c r="E1288" s="253" t="s">
        <v>757</v>
      </c>
      <c r="F1288" s="346">
        <f t="shared" si="161"/>
        <v>176254.5</v>
      </c>
      <c r="G1288" s="346"/>
      <c r="H1288" s="346">
        <f t="shared" si="160"/>
        <v>101493</v>
      </c>
      <c r="I1288" s="264"/>
      <c r="U1288" s="155" t="str">
        <f t="shared" si="155"/>
        <v>แสดง</v>
      </c>
    </row>
    <row r="1289" spans="1:21">
      <c r="A1289" s="308" t="s">
        <v>759</v>
      </c>
      <c r="B1289" s="309" t="s">
        <v>760</v>
      </c>
      <c r="C1289" s="212">
        <f>SUMIF('ตัดระหว่างกัน 2565'!D:D,$B1289,'ตัดระหว่างกัน 2565'!K:K)-SUMIF('ตัดระหว่างกัน 2565'!D:D,'หมายเหตุ (2)'!$B1289,'ตัดระหว่างกัน 2565'!L:L)</f>
        <v>9292000</v>
      </c>
      <c r="D1289" s="213">
        <f>SUMIF('ตัดระหว่างกัน 2564'!D:D,'หมายเหตุ (2)'!$B1289,'ตัดระหว่างกัน 2564'!K:K)-SUMIF('ตัดระหว่างกัน 2564'!D:D,$B1289,'ตัดระหว่างกัน 2564'!L:L)</f>
        <v>9067900</v>
      </c>
      <c r="E1289" s="214" t="s">
        <v>759</v>
      </c>
      <c r="F1289" s="346">
        <f t="shared" si="161"/>
        <v>9292000</v>
      </c>
      <c r="G1289" s="346"/>
      <c r="H1289" s="346">
        <f t="shared" si="160"/>
        <v>9067900</v>
      </c>
      <c r="I1289" s="264"/>
      <c r="U1289" s="155" t="str">
        <f t="shared" si="155"/>
        <v>แสดง</v>
      </c>
    </row>
    <row r="1290" spans="1:21">
      <c r="A1290" s="308" t="s">
        <v>761</v>
      </c>
      <c r="B1290" s="309" t="s">
        <v>762</v>
      </c>
      <c r="C1290" s="212">
        <f>SUMIF('ตัดระหว่างกัน 2565'!D:D,$B1290,'ตัดระหว่างกัน 2565'!K:K)-SUMIF('ตัดระหว่างกัน 2565'!D:D,'หมายเหตุ (2)'!$B1290,'ตัดระหว่างกัน 2565'!L:L)</f>
        <v>46615.68</v>
      </c>
      <c r="D1290" s="213">
        <f>SUMIF('ตัดระหว่างกัน 2564'!D:D,'หมายเหตุ (2)'!$B1290,'ตัดระหว่างกัน 2564'!K:K)-SUMIF('ตัดระหว่างกัน 2564'!D:D,$B1290,'ตัดระหว่างกัน 2564'!L:L)</f>
        <v>65911.88</v>
      </c>
      <c r="E1290" s="214" t="s">
        <v>761</v>
      </c>
      <c r="F1290" s="346">
        <f t="shared" si="161"/>
        <v>46615.68</v>
      </c>
      <c r="G1290" s="346"/>
      <c r="H1290" s="346">
        <f t="shared" si="160"/>
        <v>65911.88</v>
      </c>
      <c r="I1290" s="264"/>
      <c r="U1290" s="155" t="str">
        <f t="shared" si="155"/>
        <v>แสดง</v>
      </c>
    </row>
    <row r="1291" spans="1:21">
      <c r="A1291" s="308" t="s">
        <v>763</v>
      </c>
      <c r="B1291" s="309" t="s">
        <v>764</v>
      </c>
      <c r="C1291" s="212">
        <f>SUMIF('ตัดระหว่างกัน 2565'!D:D,$B1291,'ตัดระหว่างกัน 2565'!K:K)-SUMIF('ตัดระหว่างกัน 2565'!D:D,'หมายเหตุ (2)'!$B1291,'ตัดระหว่างกัน 2565'!L:L)</f>
        <v>13410</v>
      </c>
      <c r="D1291" s="213">
        <f>SUMIF('ตัดระหว่างกัน 2564'!D:D,'หมายเหตุ (2)'!$B1291,'ตัดระหว่างกัน 2564'!K:K)-SUMIF('ตัดระหว่างกัน 2564'!D:D,$B1291,'ตัดระหว่างกัน 2564'!L:L)</f>
        <v>0</v>
      </c>
      <c r="E1291" s="214" t="s">
        <v>763</v>
      </c>
      <c r="F1291" s="346">
        <f t="shared" si="161"/>
        <v>13410</v>
      </c>
      <c r="G1291" s="346"/>
      <c r="H1291" s="346">
        <f t="shared" si="160"/>
        <v>0</v>
      </c>
      <c r="I1291" s="264"/>
      <c r="U1291" s="155" t="str">
        <f t="shared" si="155"/>
        <v>แสดง</v>
      </c>
    </row>
    <row r="1292" spans="1:21">
      <c r="A1292" s="303" t="s">
        <v>765</v>
      </c>
      <c r="B1292" s="304" t="s">
        <v>1724</v>
      </c>
      <c r="C1292" s="212">
        <f>SUMIF('ตัดระหว่างกัน 2565'!D:D,$B1292,'ตัดระหว่างกัน 2565'!K:K)-SUMIF('ตัดระหว่างกัน 2565'!D:D,'หมายเหตุ (2)'!$B1292,'ตัดระหว่างกัน 2565'!L:L)</f>
        <v>0</v>
      </c>
      <c r="D1292" s="213">
        <f>SUMIF('ตัดระหว่างกัน 2564'!D:D,'หมายเหตุ (2)'!$B1292,'ตัดระหว่างกัน 2564'!K:K)-SUMIF('ตัดระหว่างกัน 2564'!D:D,$B1292,'ตัดระหว่างกัน 2564'!L:L)</f>
        <v>0</v>
      </c>
      <c r="E1292" s="158" t="s">
        <v>765</v>
      </c>
      <c r="F1292" s="346">
        <f>SUM(C1292:C1293)</f>
        <v>0</v>
      </c>
      <c r="G1292" s="346"/>
      <c r="H1292" s="346">
        <f>SUM(D1292:D1293)</f>
        <v>75808</v>
      </c>
      <c r="I1292" s="307"/>
      <c r="U1292" s="155" t="str">
        <f t="shared" si="155"/>
        <v>แสดง</v>
      </c>
    </row>
    <row r="1293" spans="1:21" hidden="1">
      <c r="A1293" s="303" t="s">
        <v>1726</v>
      </c>
      <c r="B1293" s="304" t="s">
        <v>1725</v>
      </c>
      <c r="C1293" s="212">
        <f>SUMIF('ตัดระหว่างกัน 2565'!D:D,$B1293,'ตัดระหว่างกัน 2565'!K:K)-SUMIF('ตัดระหว่างกัน 2565'!D:D,'หมายเหตุ (2)'!$B1293,'ตัดระหว่างกัน 2565'!L:L)</f>
        <v>0</v>
      </c>
      <c r="D1293" s="213">
        <f>SUMIF('ตัดระหว่างกัน 2564'!D:D,'หมายเหตุ (2)'!$B1293,'ตัดระหว่างกัน 2564'!K:K)-SUMIF('ตัดระหว่างกัน 2564'!D:D,$B1293,'ตัดระหว่างกัน 2564'!L:L)</f>
        <v>75808</v>
      </c>
      <c r="E1293" s="158"/>
      <c r="F1293" s="346"/>
      <c r="G1293" s="346"/>
      <c r="H1293" s="346"/>
      <c r="I1293" s="307"/>
      <c r="U1293" s="155" t="str">
        <f t="shared" si="155"/>
        <v xml:space="preserve">  </v>
      </c>
    </row>
    <row r="1294" spans="1:21" hidden="1">
      <c r="A1294" s="308" t="s">
        <v>766</v>
      </c>
      <c r="B1294" s="309" t="s">
        <v>767</v>
      </c>
      <c r="C1294" s="212">
        <f>SUMIF('ตัดระหว่างกัน 2565'!D:D,$B1294,'ตัดระหว่างกัน 2565'!K:K)-SUMIF('ตัดระหว่างกัน 2565'!D:D,'หมายเหตุ (2)'!$B1294,'ตัดระหว่างกัน 2565'!L:L)</f>
        <v>0</v>
      </c>
      <c r="D1294" s="213">
        <f>SUMIF('ตัดระหว่างกัน 2564'!D:D,'หมายเหตุ (2)'!$B1294,'ตัดระหว่างกัน 2564'!K:K)-SUMIF('ตัดระหว่างกัน 2564'!D:D,$B1294,'ตัดระหว่างกัน 2564'!L:L)</f>
        <v>0</v>
      </c>
      <c r="E1294" s="214" t="s">
        <v>766</v>
      </c>
      <c r="F1294" s="346">
        <f t="shared" si="161"/>
        <v>0</v>
      </c>
      <c r="G1294" s="346"/>
      <c r="H1294" s="346">
        <f>SUM(D1294)</f>
        <v>0</v>
      </c>
      <c r="I1294" s="264"/>
      <c r="U1294" s="155" t="str">
        <f t="shared" si="155"/>
        <v xml:space="preserve">  </v>
      </c>
    </row>
    <row r="1295" spans="1:21">
      <c r="A1295" s="300"/>
      <c r="B1295" s="300"/>
      <c r="C1295" s="212"/>
      <c r="D1295" s="213"/>
      <c r="E1295" s="350" t="s">
        <v>768</v>
      </c>
      <c r="F1295" s="347">
        <f>SUM(F1283:F1294)</f>
        <v>9528890.1799999997</v>
      </c>
      <c r="G1295" s="346"/>
      <c r="H1295" s="347">
        <f>SUM(H1283:H1294)</f>
        <v>9311112.8800000008</v>
      </c>
      <c r="I1295" s="464"/>
      <c r="U1295" s="155" t="str">
        <f t="shared" si="155"/>
        <v>แสดง</v>
      </c>
    </row>
    <row r="1296" spans="1:21" hidden="1">
      <c r="A1296" s="308"/>
      <c r="B1296" s="309"/>
      <c r="C1296" s="212"/>
      <c r="D1296" s="213"/>
      <c r="E1296" s="325" t="s">
        <v>769</v>
      </c>
      <c r="F1296" s="264"/>
      <c r="G1296" s="346"/>
      <c r="H1296" s="264"/>
      <c r="I1296" s="264"/>
      <c r="U1296" s="155" t="str">
        <f>IF(F1300&lt;&gt;0,"แสดง",IF(H1300&lt;&gt;0,"แสดง","  "))</f>
        <v xml:space="preserve">  </v>
      </c>
    </row>
    <row r="1297" spans="1:21" hidden="1">
      <c r="A1297" s="352" t="s">
        <v>772</v>
      </c>
      <c r="B1297" s="355" t="s">
        <v>773</v>
      </c>
      <c r="C1297" s="212">
        <f>SUMIF('ตัดระหว่างกัน 2565'!D:D,$B1297,'ตัดระหว่างกัน 2565'!K:K)-SUMIF('ตัดระหว่างกัน 2565'!D:D,'หมายเหตุ (2)'!$B1297,'ตัดระหว่างกัน 2565'!L:L)</f>
        <v>0</v>
      </c>
      <c r="D1297" s="213">
        <f>SUMIF('ตัดระหว่างกัน 2564'!D:D,'หมายเหตุ (2)'!$B1297,'ตัดระหว่างกัน 2564'!K:K)-SUMIF('ตัดระหว่างกัน 2564'!D:D,$B1297,'ตัดระหว่างกัน 2564'!L:L)</f>
        <v>0</v>
      </c>
      <c r="E1297" s="155" t="s">
        <v>772</v>
      </c>
      <c r="F1297" s="346">
        <f>SUM(C1297)</f>
        <v>0</v>
      </c>
      <c r="G1297" s="346"/>
      <c r="H1297" s="346">
        <f>SUM(D1297)</f>
        <v>0</v>
      </c>
      <c r="I1297" s="264"/>
      <c r="U1297" s="155" t="str">
        <f t="shared" si="155"/>
        <v xml:space="preserve">  </v>
      </c>
    </row>
    <row r="1298" spans="1:21" hidden="1">
      <c r="A1298" s="303" t="s">
        <v>774</v>
      </c>
      <c r="B1298" s="304" t="s">
        <v>775</v>
      </c>
      <c r="C1298" s="212">
        <f>SUMIF('ตัดระหว่างกัน 2565'!D:D,$B1298,'ตัดระหว่างกัน 2565'!K:K)-SUMIF('ตัดระหว่างกัน 2565'!D:D,'หมายเหตุ (2)'!$B1298,'ตัดระหว่างกัน 2565'!L:L)</f>
        <v>0</v>
      </c>
      <c r="D1298" s="213">
        <f>SUMIF('ตัดระหว่างกัน 2564'!D:D,'หมายเหตุ (2)'!$B1298,'ตัดระหว่างกัน 2564'!K:K)-SUMIF('ตัดระหว่างกัน 2564'!D:D,$B1298,'ตัดระหว่างกัน 2564'!L:L)</f>
        <v>0</v>
      </c>
      <c r="E1298" s="180" t="s">
        <v>774</v>
      </c>
      <c r="F1298" s="346">
        <f t="shared" ref="F1298:F1299" si="162">SUM(C1298)</f>
        <v>0</v>
      </c>
      <c r="G1298" s="346"/>
      <c r="H1298" s="346">
        <f>SUM(D1298)</f>
        <v>0</v>
      </c>
      <c r="I1298" s="264"/>
      <c r="U1298" s="155" t="str">
        <f t="shared" si="155"/>
        <v xml:space="preserve">  </v>
      </c>
    </row>
    <row r="1299" spans="1:21" hidden="1">
      <c r="A1299" s="352" t="s">
        <v>780</v>
      </c>
      <c r="B1299" s="355" t="s">
        <v>781</v>
      </c>
      <c r="C1299" s="212">
        <f>SUMIF('ตัดระหว่างกัน 2565'!D:D,$B1299,'ตัดระหว่างกัน 2565'!K:K)-SUMIF('ตัดระหว่างกัน 2565'!D:D,'หมายเหตุ (2)'!$B1299,'ตัดระหว่างกัน 2565'!L:L)</f>
        <v>0</v>
      </c>
      <c r="D1299" s="213">
        <f>SUMIF('ตัดระหว่างกัน 2564'!D:D,'หมายเหตุ (2)'!$B1299,'ตัดระหว่างกัน 2564'!K:K)-SUMIF('ตัดระหว่างกัน 2564'!D:D,$B1299,'ตัดระหว่างกัน 2564'!L:L)</f>
        <v>0</v>
      </c>
      <c r="E1299" s="155" t="s">
        <v>780</v>
      </c>
      <c r="F1299" s="310">
        <f t="shared" si="162"/>
        <v>0</v>
      </c>
      <c r="G1299" s="346"/>
      <c r="H1299" s="310">
        <f>SUM(D1299)</f>
        <v>0</v>
      </c>
      <c r="I1299" s="264"/>
      <c r="U1299" s="155" t="str">
        <f t="shared" si="155"/>
        <v xml:space="preserve">  </v>
      </c>
    </row>
    <row r="1300" spans="1:21" hidden="1">
      <c r="A1300" s="300"/>
      <c r="B1300" s="352"/>
      <c r="C1300" s="357"/>
      <c r="D1300" s="352"/>
      <c r="E1300" s="325" t="s">
        <v>782</v>
      </c>
      <c r="F1300" s="362">
        <f>SUM(F1297:F1299)</f>
        <v>0</v>
      </c>
      <c r="G1300" s="346"/>
      <c r="H1300" s="362">
        <f>SUM(H1297:H1299)</f>
        <v>0</v>
      </c>
      <c r="I1300" s="464"/>
      <c r="U1300" s="155" t="str">
        <f t="shared" si="155"/>
        <v xml:space="preserve">  </v>
      </c>
    </row>
    <row r="1301" spans="1:21" ht="20.25" thickBot="1">
      <c r="A1301" s="300"/>
      <c r="B1301" s="352"/>
      <c r="C1301" s="357"/>
      <c r="D1301" s="352"/>
      <c r="E1301" s="325" t="s">
        <v>1187</v>
      </c>
      <c r="F1301" s="311">
        <f>F1295+F1300</f>
        <v>9528890.1799999997</v>
      </c>
      <c r="G1301" s="346"/>
      <c r="H1301" s="311">
        <f>H1295+H1300</f>
        <v>9311112.8800000008</v>
      </c>
      <c r="I1301" s="464"/>
      <c r="U1301" s="155" t="str">
        <f t="shared" si="155"/>
        <v>แสดง</v>
      </c>
    </row>
    <row r="1302" spans="1:21" ht="20.25" thickTop="1">
      <c r="A1302" s="300"/>
      <c r="B1302" s="352"/>
      <c r="C1302" s="357"/>
      <c r="D1302" s="352"/>
      <c r="E1302" s="320"/>
      <c r="F1302" s="320"/>
      <c r="G1302" s="346"/>
      <c r="H1302" s="320"/>
      <c r="I1302" s="320"/>
      <c r="U1302" s="155" t="str">
        <f t="shared" ref="U1302:U1303" si="163">IF($F$1301&lt;&gt;0,"แสดง",IF($H$1301&lt;&gt;0,"แสดง","  "))</f>
        <v>แสดง</v>
      </c>
    </row>
    <row r="1303" spans="1:21">
      <c r="U1303" s="155" t="str">
        <f t="shared" si="163"/>
        <v>แสดง</v>
      </c>
    </row>
    <row r="1304" spans="1:21">
      <c r="A1304" s="296"/>
      <c r="B1304" s="297"/>
      <c r="C1304" s="298"/>
      <c r="D1304" s="297"/>
      <c r="E1304" s="299" t="s">
        <v>2069</v>
      </c>
      <c r="F1304" s="293"/>
      <c r="G1304" s="293"/>
      <c r="H1304" s="293"/>
      <c r="I1304" s="463"/>
      <c r="U1304" s="155" t="str">
        <f>IF($F$1389&lt;&gt;0,"แสดง",IF($H$1389&lt;&gt;0,"แสดง","  "))</f>
        <v>แสดง</v>
      </c>
    </row>
    <row r="1305" spans="1:21">
      <c r="A1305" s="300"/>
      <c r="B1305" s="297"/>
      <c r="C1305" s="298"/>
      <c r="D1305" s="297"/>
      <c r="E1305" s="301"/>
      <c r="H1305" s="462" t="s">
        <v>973</v>
      </c>
      <c r="I1305" s="463"/>
      <c r="U1305" s="155" t="str">
        <f t="shared" ref="U1305:U1306" si="164">IF($F$1389&lt;&gt;0,"แสดง",IF($H$1389&lt;&gt;0,"แสดง","  "))</f>
        <v>แสดง</v>
      </c>
    </row>
    <row r="1306" spans="1:21">
      <c r="A1306" s="300"/>
      <c r="B1306" s="297"/>
      <c r="C1306" s="298"/>
      <c r="D1306" s="297"/>
      <c r="E1306" s="301"/>
      <c r="F1306" s="302">
        <v>2565</v>
      </c>
      <c r="G1306" s="302"/>
      <c r="H1306" s="302">
        <v>2564</v>
      </c>
      <c r="I1306" s="302"/>
      <c r="U1306" s="155" t="str">
        <f t="shared" si="164"/>
        <v>แสดง</v>
      </c>
    </row>
    <row r="1307" spans="1:21" hidden="1">
      <c r="A1307" s="303" t="s">
        <v>785</v>
      </c>
      <c r="B1307" s="304" t="s">
        <v>784</v>
      </c>
      <c r="C1307" s="212">
        <f>SUMIF('ตัดระหว่างกัน 2565'!D:D,$B1307,'ตัดระหว่างกัน 2565'!K:K)-SUMIF('ตัดระหว่างกัน 2565'!D:D,'หมายเหตุ (2)'!$B1307,'ตัดระหว่างกัน 2565'!L:L)</f>
        <v>0</v>
      </c>
      <c r="D1307" s="213">
        <f>SUMIF('ตัดระหว่างกัน 2564'!D:D,'หมายเหตุ (2)'!$B1307,'ตัดระหว่างกัน 2564'!K:K)-SUMIF('ตัดระหว่างกัน 2564'!D:D,$B1307,'ตัดระหว่างกัน 2564'!L:L)</f>
        <v>0</v>
      </c>
      <c r="E1307" s="180" t="s">
        <v>783</v>
      </c>
      <c r="F1307" s="194">
        <f>SUM(C1307:C1336)</f>
        <v>0</v>
      </c>
      <c r="G1307" s="194"/>
      <c r="H1307" s="194">
        <f>SUM(D1307:D1336)</f>
        <v>0</v>
      </c>
      <c r="I1307" s="307"/>
      <c r="U1307" s="155" t="str">
        <f t="shared" si="155"/>
        <v xml:space="preserve">  </v>
      </c>
    </row>
    <row r="1308" spans="1:21" hidden="1">
      <c r="A1308" s="303" t="s">
        <v>787</v>
      </c>
      <c r="B1308" s="304" t="s">
        <v>786</v>
      </c>
      <c r="C1308" s="212">
        <f>SUMIF('ตัดระหว่างกัน 2565'!D:D,$B1308,'ตัดระหว่างกัน 2565'!K:K)-SUMIF('ตัดระหว่างกัน 2565'!D:D,'หมายเหตุ (2)'!$B1308,'ตัดระหว่างกัน 2565'!L:L)</f>
        <v>0</v>
      </c>
      <c r="D1308" s="213">
        <f>SUMIF('ตัดระหว่างกัน 2564'!D:D,'หมายเหตุ (2)'!$B1308,'ตัดระหว่างกัน 2564'!K:K)-SUMIF('ตัดระหว่างกัน 2564'!D:D,$B1308,'ตัดระหว่างกัน 2564'!L:L)</f>
        <v>0</v>
      </c>
      <c r="E1308" s="305"/>
      <c r="F1308" s="305"/>
      <c r="G1308" s="305"/>
      <c r="H1308" s="305"/>
      <c r="I1308" s="307"/>
      <c r="U1308" s="155" t="str">
        <f t="shared" si="155"/>
        <v xml:space="preserve">  </v>
      </c>
    </row>
    <row r="1309" spans="1:21" hidden="1">
      <c r="A1309" s="303" t="s">
        <v>789</v>
      </c>
      <c r="B1309" s="304" t="s">
        <v>788</v>
      </c>
      <c r="C1309" s="212">
        <f>SUMIF('ตัดระหว่างกัน 2565'!D:D,$B1309,'ตัดระหว่างกัน 2565'!K:K)-SUMIF('ตัดระหว่างกัน 2565'!D:D,'หมายเหตุ (2)'!$B1309,'ตัดระหว่างกัน 2565'!L:L)</f>
        <v>0</v>
      </c>
      <c r="D1309" s="213">
        <f>SUMIF('ตัดระหว่างกัน 2564'!D:D,'หมายเหตุ (2)'!$B1309,'ตัดระหว่างกัน 2564'!K:K)-SUMIF('ตัดระหว่างกัน 2564'!D:D,$B1309,'ตัดระหว่างกัน 2564'!L:L)</f>
        <v>0</v>
      </c>
      <c r="E1309" s="305"/>
      <c r="F1309" s="305"/>
      <c r="G1309" s="305"/>
      <c r="H1309" s="305"/>
      <c r="I1309" s="307"/>
      <c r="U1309" s="155" t="str">
        <f t="shared" si="155"/>
        <v xml:space="preserve">  </v>
      </c>
    </row>
    <row r="1310" spans="1:21" hidden="1">
      <c r="A1310" s="303" t="s">
        <v>791</v>
      </c>
      <c r="B1310" s="304" t="s">
        <v>790</v>
      </c>
      <c r="C1310" s="212">
        <f>SUMIF('ตัดระหว่างกัน 2565'!D:D,$B1310,'ตัดระหว่างกัน 2565'!K:K)-SUMIF('ตัดระหว่างกัน 2565'!D:D,'หมายเหตุ (2)'!$B1310,'ตัดระหว่างกัน 2565'!L:L)</f>
        <v>0</v>
      </c>
      <c r="D1310" s="213">
        <f>SUMIF('ตัดระหว่างกัน 2564'!D:D,'หมายเหตุ (2)'!$B1310,'ตัดระหว่างกัน 2564'!K:K)-SUMIF('ตัดระหว่างกัน 2564'!D:D,$B1310,'ตัดระหว่างกัน 2564'!L:L)</f>
        <v>0</v>
      </c>
      <c r="E1310" s="305"/>
      <c r="F1310" s="305"/>
      <c r="G1310" s="305"/>
      <c r="H1310" s="305"/>
      <c r="I1310" s="307"/>
      <c r="U1310" s="155" t="str">
        <f t="shared" si="155"/>
        <v xml:space="preserve">  </v>
      </c>
    </row>
    <row r="1311" spans="1:21" hidden="1">
      <c r="A1311" s="303" t="s">
        <v>793</v>
      </c>
      <c r="B1311" s="304" t="s">
        <v>792</v>
      </c>
      <c r="C1311" s="212">
        <f>SUMIF('ตัดระหว่างกัน 2565'!D:D,$B1311,'ตัดระหว่างกัน 2565'!K:K)-SUMIF('ตัดระหว่างกัน 2565'!D:D,'หมายเหตุ (2)'!$B1311,'ตัดระหว่างกัน 2565'!L:L)</f>
        <v>0</v>
      </c>
      <c r="D1311" s="213">
        <f>SUMIF('ตัดระหว่างกัน 2564'!D:D,'หมายเหตุ (2)'!$B1311,'ตัดระหว่างกัน 2564'!K:K)-SUMIF('ตัดระหว่างกัน 2564'!D:D,$B1311,'ตัดระหว่างกัน 2564'!L:L)</f>
        <v>0</v>
      </c>
      <c r="E1311" s="305"/>
      <c r="F1311" s="305"/>
      <c r="G1311" s="305"/>
      <c r="H1311" s="305"/>
      <c r="I1311" s="307"/>
      <c r="U1311" s="155" t="str">
        <f t="shared" si="155"/>
        <v xml:space="preserve">  </v>
      </c>
    </row>
    <row r="1312" spans="1:21" hidden="1">
      <c r="A1312" s="303" t="s">
        <v>795</v>
      </c>
      <c r="B1312" s="304" t="s">
        <v>794</v>
      </c>
      <c r="C1312" s="212">
        <f>SUMIF('ตัดระหว่างกัน 2565'!D:D,$B1312,'ตัดระหว่างกัน 2565'!K:K)-SUMIF('ตัดระหว่างกัน 2565'!D:D,'หมายเหตุ (2)'!$B1312,'ตัดระหว่างกัน 2565'!L:L)</f>
        <v>0</v>
      </c>
      <c r="D1312" s="213">
        <f>SUMIF('ตัดระหว่างกัน 2564'!D:D,'หมายเหตุ (2)'!$B1312,'ตัดระหว่างกัน 2564'!K:K)-SUMIF('ตัดระหว่างกัน 2564'!D:D,$B1312,'ตัดระหว่างกัน 2564'!L:L)</f>
        <v>0</v>
      </c>
      <c r="E1312" s="305"/>
      <c r="F1312" s="305"/>
      <c r="G1312" s="305"/>
      <c r="H1312" s="305"/>
      <c r="I1312" s="307"/>
      <c r="U1312" s="155" t="str">
        <f t="shared" si="155"/>
        <v xml:space="preserve">  </v>
      </c>
    </row>
    <row r="1313" spans="1:21" hidden="1">
      <c r="A1313" s="303" t="s">
        <v>797</v>
      </c>
      <c r="B1313" s="304" t="s">
        <v>796</v>
      </c>
      <c r="C1313" s="212">
        <f>SUMIF('ตัดระหว่างกัน 2565'!D:D,$B1313,'ตัดระหว่างกัน 2565'!K:K)-SUMIF('ตัดระหว่างกัน 2565'!D:D,'หมายเหตุ (2)'!$B1313,'ตัดระหว่างกัน 2565'!L:L)</f>
        <v>0</v>
      </c>
      <c r="D1313" s="213">
        <f>SUMIF('ตัดระหว่างกัน 2564'!D:D,'หมายเหตุ (2)'!$B1313,'ตัดระหว่างกัน 2564'!K:K)-SUMIF('ตัดระหว่างกัน 2564'!D:D,$B1313,'ตัดระหว่างกัน 2564'!L:L)</f>
        <v>0</v>
      </c>
      <c r="E1313" s="305"/>
      <c r="F1313" s="305"/>
      <c r="G1313" s="305"/>
      <c r="H1313" s="305"/>
      <c r="I1313" s="307"/>
      <c r="U1313" s="155" t="str">
        <f t="shared" si="155"/>
        <v xml:space="preserve">  </v>
      </c>
    </row>
    <row r="1314" spans="1:21" hidden="1">
      <c r="A1314" s="303" t="s">
        <v>799</v>
      </c>
      <c r="B1314" s="304" t="s">
        <v>798</v>
      </c>
      <c r="C1314" s="212">
        <f>SUMIF('ตัดระหว่างกัน 2565'!D:D,$B1314,'ตัดระหว่างกัน 2565'!K:K)-SUMIF('ตัดระหว่างกัน 2565'!D:D,'หมายเหตุ (2)'!$B1314,'ตัดระหว่างกัน 2565'!L:L)</f>
        <v>0</v>
      </c>
      <c r="D1314" s="213">
        <f>SUMIF('ตัดระหว่างกัน 2564'!D:D,'หมายเหตุ (2)'!$B1314,'ตัดระหว่างกัน 2564'!K:K)-SUMIF('ตัดระหว่างกัน 2564'!D:D,$B1314,'ตัดระหว่างกัน 2564'!L:L)</f>
        <v>0</v>
      </c>
      <c r="E1314" s="305"/>
      <c r="F1314" s="305"/>
      <c r="G1314" s="305"/>
      <c r="H1314" s="305"/>
      <c r="I1314" s="307"/>
      <c r="U1314" s="155" t="str">
        <f t="shared" si="155"/>
        <v xml:space="preserve">  </v>
      </c>
    </row>
    <row r="1315" spans="1:21" hidden="1">
      <c r="A1315" s="303" t="s">
        <v>801</v>
      </c>
      <c r="B1315" s="304" t="s">
        <v>800</v>
      </c>
      <c r="C1315" s="212">
        <f>SUMIF('ตัดระหว่างกัน 2565'!D:D,$B1315,'ตัดระหว่างกัน 2565'!K:K)-SUMIF('ตัดระหว่างกัน 2565'!D:D,'หมายเหตุ (2)'!$B1315,'ตัดระหว่างกัน 2565'!L:L)</f>
        <v>0</v>
      </c>
      <c r="D1315" s="213">
        <f>SUMIF('ตัดระหว่างกัน 2564'!D:D,'หมายเหตุ (2)'!$B1315,'ตัดระหว่างกัน 2564'!K:K)-SUMIF('ตัดระหว่างกัน 2564'!D:D,$B1315,'ตัดระหว่างกัน 2564'!L:L)</f>
        <v>0</v>
      </c>
      <c r="E1315" s="305"/>
      <c r="F1315" s="305"/>
      <c r="G1315" s="305"/>
      <c r="H1315" s="305"/>
      <c r="I1315" s="307"/>
      <c r="U1315" s="155" t="str">
        <f t="shared" si="155"/>
        <v xml:space="preserve">  </v>
      </c>
    </row>
    <row r="1316" spans="1:21" hidden="1">
      <c r="A1316" s="303" t="s">
        <v>803</v>
      </c>
      <c r="B1316" s="304" t="s">
        <v>802</v>
      </c>
      <c r="C1316" s="212">
        <f>SUMIF('ตัดระหว่างกัน 2565'!D:D,$B1316,'ตัดระหว่างกัน 2565'!K:K)-SUMIF('ตัดระหว่างกัน 2565'!D:D,'หมายเหตุ (2)'!$B1316,'ตัดระหว่างกัน 2565'!L:L)</f>
        <v>0</v>
      </c>
      <c r="D1316" s="213">
        <f>SUMIF('ตัดระหว่างกัน 2564'!D:D,'หมายเหตุ (2)'!$B1316,'ตัดระหว่างกัน 2564'!K:K)-SUMIF('ตัดระหว่างกัน 2564'!D:D,$B1316,'ตัดระหว่างกัน 2564'!L:L)</f>
        <v>0</v>
      </c>
      <c r="E1316" s="305"/>
      <c r="F1316" s="305"/>
      <c r="G1316" s="305"/>
      <c r="H1316" s="305"/>
      <c r="I1316" s="307"/>
      <c r="U1316" s="155" t="str">
        <f t="shared" si="155"/>
        <v xml:space="preserve">  </v>
      </c>
    </row>
    <row r="1317" spans="1:21" hidden="1">
      <c r="A1317" s="303" t="s">
        <v>805</v>
      </c>
      <c r="B1317" s="304" t="s">
        <v>804</v>
      </c>
      <c r="C1317" s="212">
        <f>SUMIF('ตัดระหว่างกัน 2565'!D:D,$B1317,'ตัดระหว่างกัน 2565'!K:K)-SUMIF('ตัดระหว่างกัน 2565'!D:D,'หมายเหตุ (2)'!$B1317,'ตัดระหว่างกัน 2565'!L:L)</f>
        <v>0</v>
      </c>
      <c r="D1317" s="213">
        <f>SUMIF('ตัดระหว่างกัน 2564'!D:D,'หมายเหตุ (2)'!$B1317,'ตัดระหว่างกัน 2564'!K:K)-SUMIF('ตัดระหว่างกัน 2564'!D:D,$B1317,'ตัดระหว่างกัน 2564'!L:L)</f>
        <v>0</v>
      </c>
      <c r="E1317" s="305"/>
      <c r="F1317" s="305"/>
      <c r="G1317" s="305"/>
      <c r="H1317" s="305"/>
      <c r="I1317" s="307"/>
      <c r="U1317" s="155" t="str">
        <f t="shared" si="155"/>
        <v xml:space="preserve">  </v>
      </c>
    </row>
    <row r="1318" spans="1:21" hidden="1">
      <c r="A1318" s="303" t="s">
        <v>807</v>
      </c>
      <c r="B1318" s="304" t="s">
        <v>806</v>
      </c>
      <c r="C1318" s="212">
        <f>SUMIF('ตัดระหว่างกัน 2565'!D:D,$B1318,'ตัดระหว่างกัน 2565'!K:K)-SUMIF('ตัดระหว่างกัน 2565'!D:D,'หมายเหตุ (2)'!$B1318,'ตัดระหว่างกัน 2565'!L:L)</f>
        <v>0</v>
      </c>
      <c r="D1318" s="213">
        <f>SUMIF('ตัดระหว่างกัน 2564'!D:D,'หมายเหตุ (2)'!$B1318,'ตัดระหว่างกัน 2564'!K:K)-SUMIF('ตัดระหว่างกัน 2564'!D:D,$B1318,'ตัดระหว่างกัน 2564'!L:L)</f>
        <v>0</v>
      </c>
      <c r="E1318" s="305"/>
      <c r="F1318" s="305"/>
      <c r="G1318" s="305"/>
      <c r="H1318" s="305"/>
      <c r="I1318" s="307"/>
      <c r="U1318" s="155" t="str">
        <f t="shared" si="155"/>
        <v xml:space="preserve">  </v>
      </c>
    </row>
    <row r="1319" spans="1:21" hidden="1">
      <c r="A1319" s="303" t="s">
        <v>809</v>
      </c>
      <c r="B1319" s="304" t="s">
        <v>808</v>
      </c>
      <c r="C1319" s="212">
        <f>SUMIF('ตัดระหว่างกัน 2565'!D:D,$B1319,'ตัดระหว่างกัน 2565'!K:K)-SUMIF('ตัดระหว่างกัน 2565'!D:D,'หมายเหตุ (2)'!$B1319,'ตัดระหว่างกัน 2565'!L:L)</f>
        <v>0</v>
      </c>
      <c r="D1319" s="213">
        <f>SUMIF('ตัดระหว่างกัน 2564'!D:D,'หมายเหตุ (2)'!$B1319,'ตัดระหว่างกัน 2564'!K:K)-SUMIF('ตัดระหว่างกัน 2564'!D:D,$B1319,'ตัดระหว่างกัน 2564'!L:L)</f>
        <v>0</v>
      </c>
      <c r="E1319" s="305"/>
      <c r="F1319" s="305"/>
      <c r="G1319" s="305"/>
      <c r="H1319" s="305"/>
      <c r="I1319" s="307"/>
      <c r="U1319" s="155" t="str">
        <f t="shared" si="155"/>
        <v xml:space="preserve">  </v>
      </c>
    </row>
    <row r="1320" spans="1:21" hidden="1">
      <c r="A1320" s="303" t="s">
        <v>811</v>
      </c>
      <c r="B1320" s="304" t="s">
        <v>810</v>
      </c>
      <c r="C1320" s="212">
        <f>SUMIF('ตัดระหว่างกัน 2565'!D:D,$B1320,'ตัดระหว่างกัน 2565'!K:K)-SUMIF('ตัดระหว่างกัน 2565'!D:D,'หมายเหตุ (2)'!$B1320,'ตัดระหว่างกัน 2565'!L:L)</f>
        <v>0</v>
      </c>
      <c r="D1320" s="213">
        <f>SUMIF('ตัดระหว่างกัน 2564'!D:D,'หมายเหตุ (2)'!$B1320,'ตัดระหว่างกัน 2564'!K:K)-SUMIF('ตัดระหว่างกัน 2564'!D:D,$B1320,'ตัดระหว่างกัน 2564'!L:L)</f>
        <v>0</v>
      </c>
      <c r="E1320" s="305"/>
      <c r="F1320" s="305"/>
      <c r="G1320" s="305"/>
      <c r="H1320" s="305"/>
      <c r="I1320" s="307"/>
      <c r="U1320" s="155" t="str">
        <f t="shared" si="155"/>
        <v xml:space="preserve">  </v>
      </c>
    </row>
    <row r="1321" spans="1:21" hidden="1">
      <c r="A1321" s="303" t="s">
        <v>813</v>
      </c>
      <c r="B1321" s="304" t="s">
        <v>812</v>
      </c>
      <c r="C1321" s="212">
        <f>SUMIF('ตัดระหว่างกัน 2565'!D:D,$B1321,'ตัดระหว่างกัน 2565'!K:K)-SUMIF('ตัดระหว่างกัน 2565'!D:D,'หมายเหตุ (2)'!$B1321,'ตัดระหว่างกัน 2565'!L:L)</f>
        <v>0</v>
      </c>
      <c r="D1321" s="213">
        <f>SUMIF('ตัดระหว่างกัน 2564'!D:D,'หมายเหตุ (2)'!$B1321,'ตัดระหว่างกัน 2564'!K:K)-SUMIF('ตัดระหว่างกัน 2564'!D:D,$B1321,'ตัดระหว่างกัน 2564'!L:L)</f>
        <v>0</v>
      </c>
      <c r="E1321" s="305"/>
      <c r="F1321" s="305"/>
      <c r="G1321" s="305"/>
      <c r="H1321" s="305"/>
      <c r="I1321" s="307"/>
      <c r="U1321" s="155" t="str">
        <f t="shared" si="155"/>
        <v xml:space="preserve">  </v>
      </c>
    </row>
    <row r="1322" spans="1:21" hidden="1">
      <c r="A1322" s="303" t="s">
        <v>815</v>
      </c>
      <c r="B1322" s="304" t="s">
        <v>814</v>
      </c>
      <c r="C1322" s="212">
        <f>SUMIF('ตัดระหว่างกัน 2565'!D:D,$B1322,'ตัดระหว่างกัน 2565'!K:K)-SUMIF('ตัดระหว่างกัน 2565'!D:D,'หมายเหตุ (2)'!$B1322,'ตัดระหว่างกัน 2565'!L:L)</f>
        <v>0</v>
      </c>
      <c r="D1322" s="213">
        <f>SUMIF('ตัดระหว่างกัน 2564'!D:D,'หมายเหตุ (2)'!$B1322,'ตัดระหว่างกัน 2564'!K:K)-SUMIF('ตัดระหว่างกัน 2564'!D:D,$B1322,'ตัดระหว่างกัน 2564'!L:L)</f>
        <v>0</v>
      </c>
      <c r="E1322" s="305"/>
      <c r="F1322" s="305"/>
      <c r="G1322" s="305"/>
      <c r="H1322" s="305"/>
      <c r="I1322" s="307"/>
      <c r="U1322" s="155" t="str">
        <f t="shared" si="155"/>
        <v xml:space="preserve">  </v>
      </c>
    </row>
    <row r="1323" spans="1:21" hidden="1">
      <c r="A1323" s="303" t="s">
        <v>817</v>
      </c>
      <c r="B1323" s="304" t="s">
        <v>816</v>
      </c>
      <c r="C1323" s="212">
        <f>SUMIF('ตัดระหว่างกัน 2565'!D:D,$B1323,'ตัดระหว่างกัน 2565'!K:K)-SUMIF('ตัดระหว่างกัน 2565'!D:D,'หมายเหตุ (2)'!$B1323,'ตัดระหว่างกัน 2565'!L:L)</f>
        <v>0</v>
      </c>
      <c r="D1323" s="213">
        <f>SUMIF('ตัดระหว่างกัน 2564'!D:D,'หมายเหตุ (2)'!$B1323,'ตัดระหว่างกัน 2564'!K:K)-SUMIF('ตัดระหว่างกัน 2564'!D:D,$B1323,'ตัดระหว่างกัน 2564'!L:L)</f>
        <v>0</v>
      </c>
      <c r="E1323" s="305"/>
      <c r="F1323" s="305"/>
      <c r="G1323" s="305"/>
      <c r="H1323" s="305"/>
      <c r="I1323" s="307"/>
      <c r="U1323" s="155" t="str">
        <f t="shared" si="155"/>
        <v xml:space="preserve">  </v>
      </c>
    </row>
    <row r="1324" spans="1:21" hidden="1">
      <c r="A1324" s="303" t="s">
        <v>819</v>
      </c>
      <c r="B1324" s="304" t="s">
        <v>818</v>
      </c>
      <c r="C1324" s="212">
        <f>SUMIF('ตัดระหว่างกัน 2565'!D:D,$B1324,'ตัดระหว่างกัน 2565'!K:K)-SUMIF('ตัดระหว่างกัน 2565'!D:D,'หมายเหตุ (2)'!$B1324,'ตัดระหว่างกัน 2565'!L:L)</f>
        <v>0</v>
      </c>
      <c r="D1324" s="213">
        <f>SUMIF('ตัดระหว่างกัน 2564'!D:D,'หมายเหตุ (2)'!$B1324,'ตัดระหว่างกัน 2564'!K:K)-SUMIF('ตัดระหว่างกัน 2564'!D:D,$B1324,'ตัดระหว่างกัน 2564'!L:L)</f>
        <v>0</v>
      </c>
      <c r="E1324" s="305"/>
      <c r="F1324" s="305"/>
      <c r="G1324" s="305"/>
      <c r="H1324" s="305"/>
      <c r="I1324" s="307"/>
      <c r="U1324" s="155" t="str">
        <f t="shared" si="155"/>
        <v xml:space="preserve">  </v>
      </c>
    </row>
    <row r="1325" spans="1:21" hidden="1">
      <c r="A1325" s="303" t="s">
        <v>821</v>
      </c>
      <c r="B1325" s="304" t="s">
        <v>820</v>
      </c>
      <c r="C1325" s="212">
        <f>SUMIF('ตัดระหว่างกัน 2565'!D:D,$B1325,'ตัดระหว่างกัน 2565'!K:K)-SUMIF('ตัดระหว่างกัน 2565'!D:D,'หมายเหตุ (2)'!$B1325,'ตัดระหว่างกัน 2565'!L:L)</f>
        <v>0</v>
      </c>
      <c r="D1325" s="213">
        <f>SUMIF('ตัดระหว่างกัน 2564'!D:D,'หมายเหตุ (2)'!$B1325,'ตัดระหว่างกัน 2564'!K:K)-SUMIF('ตัดระหว่างกัน 2564'!D:D,$B1325,'ตัดระหว่างกัน 2564'!L:L)</f>
        <v>0</v>
      </c>
      <c r="E1325" s="305"/>
      <c r="F1325" s="305"/>
      <c r="G1325" s="305"/>
      <c r="H1325" s="305"/>
      <c r="I1325" s="307"/>
      <c r="U1325" s="155" t="str">
        <f t="shared" si="155"/>
        <v xml:space="preserve">  </v>
      </c>
    </row>
    <row r="1326" spans="1:21" hidden="1">
      <c r="A1326" s="303" t="s">
        <v>823</v>
      </c>
      <c r="B1326" s="304" t="s">
        <v>822</v>
      </c>
      <c r="C1326" s="212">
        <f>SUMIF('ตัดระหว่างกัน 2565'!D:D,$B1326,'ตัดระหว่างกัน 2565'!K:K)-SUMIF('ตัดระหว่างกัน 2565'!D:D,'หมายเหตุ (2)'!$B1326,'ตัดระหว่างกัน 2565'!L:L)</f>
        <v>0</v>
      </c>
      <c r="D1326" s="213">
        <f>SUMIF('ตัดระหว่างกัน 2564'!D:D,'หมายเหตุ (2)'!$B1326,'ตัดระหว่างกัน 2564'!K:K)-SUMIF('ตัดระหว่างกัน 2564'!D:D,$B1326,'ตัดระหว่างกัน 2564'!L:L)</f>
        <v>0</v>
      </c>
      <c r="E1326" s="305"/>
      <c r="F1326" s="305"/>
      <c r="G1326" s="305"/>
      <c r="H1326" s="305"/>
      <c r="I1326" s="307"/>
      <c r="U1326" s="155" t="str">
        <f t="shared" si="155"/>
        <v xml:space="preserve">  </v>
      </c>
    </row>
    <row r="1327" spans="1:21" hidden="1">
      <c r="A1327" s="303" t="s">
        <v>825</v>
      </c>
      <c r="B1327" s="304" t="s">
        <v>824</v>
      </c>
      <c r="C1327" s="212">
        <f>SUMIF('ตัดระหว่างกัน 2565'!D:D,$B1327,'ตัดระหว่างกัน 2565'!K:K)-SUMIF('ตัดระหว่างกัน 2565'!D:D,'หมายเหตุ (2)'!$B1327,'ตัดระหว่างกัน 2565'!L:L)</f>
        <v>0</v>
      </c>
      <c r="D1327" s="213">
        <f>SUMIF('ตัดระหว่างกัน 2564'!D:D,'หมายเหตุ (2)'!$B1327,'ตัดระหว่างกัน 2564'!K:K)-SUMIF('ตัดระหว่างกัน 2564'!D:D,$B1327,'ตัดระหว่างกัน 2564'!L:L)</f>
        <v>0</v>
      </c>
      <c r="E1327" s="305"/>
      <c r="F1327" s="305"/>
      <c r="G1327" s="305"/>
      <c r="H1327" s="305"/>
      <c r="I1327" s="307"/>
      <c r="U1327" s="155" t="str">
        <f t="shared" si="155"/>
        <v xml:space="preserve">  </v>
      </c>
    </row>
    <row r="1328" spans="1:21" hidden="1">
      <c r="A1328" s="303" t="s">
        <v>827</v>
      </c>
      <c r="B1328" s="304" t="s">
        <v>826</v>
      </c>
      <c r="C1328" s="212">
        <f>SUMIF('ตัดระหว่างกัน 2565'!D:D,$B1328,'ตัดระหว่างกัน 2565'!K:K)-SUMIF('ตัดระหว่างกัน 2565'!D:D,'หมายเหตุ (2)'!$B1328,'ตัดระหว่างกัน 2565'!L:L)</f>
        <v>0</v>
      </c>
      <c r="D1328" s="213">
        <f>SUMIF('ตัดระหว่างกัน 2564'!D:D,'หมายเหตุ (2)'!$B1328,'ตัดระหว่างกัน 2564'!K:K)-SUMIF('ตัดระหว่างกัน 2564'!D:D,$B1328,'ตัดระหว่างกัน 2564'!L:L)</f>
        <v>0</v>
      </c>
      <c r="E1328" s="305"/>
      <c r="F1328" s="305"/>
      <c r="G1328" s="305"/>
      <c r="H1328" s="305"/>
      <c r="I1328" s="307"/>
      <c r="U1328" s="155" t="str">
        <f t="shared" si="155"/>
        <v xml:space="preserve">  </v>
      </c>
    </row>
    <row r="1329" spans="1:21" hidden="1">
      <c r="A1329" s="303" t="s">
        <v>829</v>
      </c>
      <c r="B1329" s="304" t="s">
        <v>828</v>
      </c>
      <c r="C1329" s="212">
        <f>SUMIF('ตัดระหว่างกัน 2565'!D:D,$B1329,'ตัดระหว่างกัน 2565'!K:K)-SUMIF('ตัดระหว่างกัน 2565'!D:D,'หมายเหตุ (2)'!$B1329,'ตัดระหว่างกัน 2565'!L:L)</f>
        <v>0</v>
      </c>
      <c r="D1329" s="213">
        <f>SUMIF('ตัดระหว่างกัน 2564'!D:D,'หมายเหตุ (2)'!$B1329,'ตัดระหว่างกัน 2564'!K:K)-SUMIF('ตัดระหว่างกัน 2564'!D:D,$B1329,'ตัดระหว่างกัน 2564'!L:L)</f>
        <v>0</v>
      </c>
      <c r="E1329" s="305"/>
      <c r="F1329" s="305"/>
      <c r="G1329" s="305"/>
      <c r="H1329" s="305"/>
      <c r="I1329" s="307"/>
      <c r="U1329" s="155" t="str">
        <f t="shared" si="155"/>
        <v xml:space="preserve">  </v>
      </c>
    </row>
    <row r="1330" spans="1:21" hidden="1">
      <c r="A1330" s="303" t="s">
        <v>831</v>
      </c>
      <c r="B1330" s="304" t="s">
        <v>830</v>
      </c>
      <c r="C1330" s="212">
        <f>SUMIF('ตัดระหว่างกัน 2565'!D:D,$B1330,'ตัดระหว่างกัน 2565'!K:K)-SUMIF('ตัดระหว่างกัน 2565'!D:D,'หมายเหตุ (2)'!$B1330,'ตัดระหว่างกัน 2565'!L:L)</f>
        <v>0</v>
      </c>
      <c r="D1330" s="213">
        <f>SUMIF('ตัดระหว่างกัน 2564'!D:D,'หมายเหตุ (2)'!$B1330,'ตัดระหว่างกัน 2564'!K:K)-SUMIF('ตัดระหว่างกัน 2564'!D:D,$B1330,'ตัดระหว่างกัน 2564'!L:L)</f>
        <v>0</v>
      </c>
      <c r="E1330" s="305"/>
      <c r="F1330" s="305"/>
      <c r="G1330" s="305"/>
      <c r="H1330" s="305"/>
      <c r="I1330" s="307"/>
      <c r="U1330" s="155" t="str">
        <f t="shared" ref="U1330:U1389" si="165">IF(F1330&lt;&gt;0,"แสดง",IF(H1330&lt;&gt;0,"แสดง","  "))</f>
        <v xml:space="preserve">  </v>
      </c>
    </row>
    <row r="1331" spans="1:21" hidden="1">
      <c r="A1331" s="303" t="s">
        <v>833</v>
      </c>
      <c r="B1331" s="304" t="s">
        <v>832</v>
      </c>
      <c r="C1331" s="212">
        <f>SUMIF('ตัดระหว่างกัน 2565'!D:D,$B1331,'ตัดระหว่างกัน 2565'!K:K)-SUMIF('ตัดระหว่างกัน 2565'!D:D,'หมายเหตุ (2)'!$B1331,'ตัดระหว่างกัน 2565'!L:L)</f>
        <v>0</v>
      </c>
      <c r="D1331" s="213">
        <f>SUMIF('ตัดระหว่างกัน 2564'!D:D,'หมายเหตุ (2)'!$B1331,'ตัดระหว่างกัน 2564'!K:K)-SUMIF('ตัดระหว่างกัน 2564'!D:D,$B1331,'ตัดระหว่างกัน 2564'!L:L)</f>
        <v>0</v>
      </c>
      <c r="E1331" s="305"/>
      <c r="F1331" s="305"/>
      <c r="G1331" s="305"/>
      <c r="H1331" s="305"/>
      <c r="I1331" s="307"/>
      <c r="U1331" s="155" t="str">
        <f t="shared" si="165"/>
        <v xml:space="preserve">  </v>
      </c>
    </row>
    <row r="1332" spans="1:21" hidden="1">
      <c r="A1332" s="303" t="s">
        <v>835</v>
      </c>
      <c r="B1332" s="304" t="s">
        <v>834</v>
      </c>
      <c r="C1332" s="212">
        <f>SUMIF('ตัดระหว่างกัน 2565'!D:D,$B1332,'ตัดระหว่างกัน 2565'!K:K)-SUMIF('ตัดระหว่างกัน 2565'!D:D,'หมายเหตุ (2)'!$B1332,'ตัดระหว่างกัน 2565'!L:L)</f>
        <v>0</v>
      </c>
      <c r="D1332" s="213">
        <f>SUMIF('ตัดระหว่างกัน 2564'!D:D,'หมายเหตุ (2)'!$B1332,'ตัดระหว่างกัน 2564'!K:K)-SUMIF('ตัดระหว่างกัน 2564'!D:D,$B1332,'ตัดระหว่างกัน 2564'!L:L)</f>
        <v>0</v>
      </c>
      <c r="E1332" s="305"/>
      <c r="F1332" s="305"/>
      <c r="G1332" s="305"/>
      <c r="H1332" s="305"/>
      <c r="I1332" s="307"/>
      <c r="U1332" s="155" t="str">
        <f t="shared" si="165"/>
        <v xml:space="preserve">  </v>
      </c>
    </row>
    <row r="1333" spans="1:21" hidden="1">
      <c r="A1333" s="303" t="s">
        <v>837</v>
      </c>
      <c r="B1333" s="304" t="s">
        <v>836</v>
      </c>
      <c r="C1333" s="212">
        <f>SUMIF('ตัดระหว่างกัน 2565'!D:D,$B1333,'ตัดระหว่างกัน 2565'!K:K)-SUMIF('ตัดระหว่างกัน 2565'!D:D,'หมายเหตุ (2)'!$B1333,'ตัดระหว่างกัน 2565'!L:L)</f>
        <v>0</v>
      </c>
      <c r="D1333" s="213">
        <f>SUMIF('ตัดระหว่างกัน 2564'!D:D,'หมายเหตุ (2)'!$B1333,'ตัดระหว่างกัน 2564'!K:K)-SUMIF('ตัดระหว่างกัน 2564'!D:D,$B1333,'ตัดระหว่างกัน 2564'!L:L)</f>
        <v>0</v>
      </c>
      <c r="E1333" s="305"/>
      <c r="F1333" s="305"/>
      <c r="G1333" s="305"/>
      <c r="H1333" s="305"/>
      <c r="I1333" s="307"/>
      <c r="U1333" s="155" t="str">
        <f t="shared" si="165"/>
        <v xml:space="preserve">  </v>
      </c>
    </row>
    <row r="1334" spans="1:21" hidden="1">
      <c r="A1334" s="303" t="s">
        <v>839</v>
      </c>
      <c r="B1334" s="304" t="s">
        <v>838</v>
      </c>
      <c r="C1334" s="212">
        <f>SUMIF('ตัดระหว่างกัน 2565'!D:D,$B1334,'ตัดระหว่างกัน 2565'!K:K)-SUMIF('ตัดระหว่างกัน 2565'!D:D,'หมายเหตุ (2)'!$B1334,'ตัดระหว่างกัน 2565'!L:L)</f>
        <v>0</v>
      </c>
      <c r="D1334" s="213">
        <f>SUMIF('ตัดระหว่างกัน 2564'!D:D,'หมายเหตุ (2)'!$B1334,'ตัดระหว่างกัน 2564'!K:K)-SUMIF('ตัดระหว่างกัน 2564'!D:D,$B1334,'ตัดระหว่างกัน 2564'!L:L)</f>
        <v>0</v>
      </c>
      <c r="E1334" s="305"/>
      <c r="F1334" s="305"/>
      <c r="G1334" s="305"/>
      <c r="H1334" s="305"/>
      <c r="I1334" s="307"/>
      <c r="U1334" s="155" t="str">
        <f t="shared" si="165"/>
        <v xml:space="preserve">  </v>
      </c>
    </row>
    <row r="1335" spans="1:21" hidden="1">
      <c r="A1335" s="303" t="s">
        <v>841</v>
      </c>
      <c r="B1335" s="304" t="s">
        <v>840</v>
      </c>
      <c r="C1335" s="212">
        <f>SUMIF('ตัดระหว่างกัน 2565'!D:D,$B1335,'ตัดระหว่างกัน 2565'!K:K)-SUMIF('ตัดระหว่างกัน 2565'!D:D,'หมายเหตุ (2)'!$B1335,'ตัดระหว่างกัน 2565'!L:L)</f>
        <v>0</v>
      </c>
      <c r="D1335" s="213">
        <f>SUMIF('ตัดระหว่างกัน 2564'!D:D,'หมายเหตุ (2)'!$B1335,'ตัดระหว่างกัน 2564'!K:K)-SUMIF('ตัดระหว่างกัน 2564'!D:D,$B1335,'ตัดระหว่างกัน 2564'!L:L)</f>
        <v>0</v>
      </c>
      <c r="E1335" s="305"/>
      <c r="F1335" s="305"/>
      <c r="G1335" s="305"/>
      <c r="H1335" s="305"/>
      <c r="I1335" s="307"/>
      <c r="U1335" s="155" t="str">
        <f t="shared" si="165"/>
        <v xml:space="preserve">  </v>
      </c>
    </row>
    <row r="1336" spans="1:21" hidden="1">
      <c r="A1336" s="303" t="s">
        <v>843</v>
      </c>
      <c r="B1336" s="304" t="s">
        <v>842</v>
      </c>
      <c r="C1336" s="212">
        <f>SUMIF('ตัดระหว่างกัน 2565'!D:D,$B1336,'ตัดระหว่างกัน 2565'!K:K)-SUMIF('ตัดระหว่างกัน 2565'!D:D,'หมายเหตุ (2)'!$B1336,'ตัดระหว่างกัน 2565'!L:L)</f>
        <v>0</v>
      </c>
      <c r="D1336" s="213">
        <f>SUMIF('ตัดระหว่างกัน 2564'!D:D,'หมายเหตุ (2)'!$B1336,'ตัดระหว่างกัน 2564'!K:K)-SUMIF('ตัดระหว่างกัน 2564'!D:D,$B1336,'ตัดระหว่างกัน 2564'!L:L)</f>
        <v>0</v>
      </c>
      <c r="E1336" s="305"/>
      <c r="F1336" s="305"/>
      <c r="G1336" s="305"/>
      <c r="H1336" s="305"/>
      <c r="I1336" s="307"/>
      <c r="U1336" s="155" t="str">
        <f t="shared" si="165"/>
        <v xml:space="preserve">  </v>
      </c>
    </row>
    <row r="1337" spans="1:21" hidden="1">
      <c r="A1337" s="308" t="s">
        <v>846</v>
      </c>
      <c r="B1337" s="348" t="s">
        <v>845</v>
      </c>
      <c r="C1337" s="212">
        <f>SUMIF('ตัดระหว่างกัน 2565'!D:D,$B1337,'ตัดระหว่างกัน 2565'!K:K)-SUMIF('ตัดระหว่างกัน 2565'!D:D,'หมายเหตุ (2)'!$B1337,'ตัดระหว่างกัน 2565'!L:L)</f>
        <v>0</v>
      </c>
      <c r="D1337" s="213">
        <f>SUMIF('ตัดระหว่างกัน 2564'!D:D,'หมายเหตุ (2)'!$B1337,'ตัดระหว่างกัน 2564'!K:K)-SUMIF('ตัดระหว่างกัน 2564'!D:D,$B1337,'ตัดระหว่างกัน 2564'!L:L)</f>
        <v>0</v>
      </c>
      <c r="E1337" s="305" t="s">
        <v>844</v>
      </c>
      <c r="F1337" s="351">
        <f>SUM(C1337:C1370)</f>
        <v>0</v>
      </c>
      <c r="G1337" s="351"/>
      <c r="H1337" s="351">
        <f>SUM(D1337:D1370)</f>
        <v>0</v>
      </c>
      <c r="I1337" s="307"/>
      <c r="U1337" s="155" t="str">
        <f t="shared" si="165"/>
        <v xml:space="preserve">  </v>
      </c>
    </row>
    <row r="1338" spans="1:21" hidden="1">
      <c r="A1338" s="308" t="s">
        <v>848</v>
      </c>
      <c r="B1338" s="348" t="s">
        <v>847</v>
      </c>
      <c r="C1338" s="212">
        <f>SUMIF('ตัดระหว่างกัน 2565'!D:D,$B1338,'ตัดระหว่างกัน 2565'!K:K)-SUMIF('ตัดระหว่างกัน 2565'!D:D,'หมายเหตุ (2)'!$B1338,'ตัดระหว่างกัน 2565'!L:L)</f>
        <v>0</v>
      </c>
      <c r="D1338" s="213">
        <f>SUMIF('ตัดระหว่างกัน 2564'!D:D,'หมายเหตุ (2)'!$B1338,'ตัดระหว่างกัน 2564'!K:K)-SUMIF('ตัดระหว่างกัน 2564'!D:D,$B1338,'ตัดระหว่างกัน 2564'!L:L)</f>
        <v>0</v>
      </c>
      <c r="E1338" s="305"/>
      <c r="F1338" s="305"/>
      <c r="G1338" s="305"/>
      <c r="H1338" s="305"/>
      <c r="I1338" s="307"/>
      <c r="U1338" s="155" t="str">
        <f t="shared" si="165"/>
        <v xml:space="preserve">  </v>
      </c>
    </row>
    <row r="1339" spans="1:21" hidden="1">
      <c r="A1339" s="308" t="s">
        <v>850</v>
      </c>
      <c r="B1339" s="348" t="s">
        <v>849</v>
      </c>
      <c r="C1339" s="212">
        <f>SUMIF('ตัดระหว่างกัน 2565'!D:D,$B1339,'ตัดระหว่างกัน 2565'!K:K)-SUMIF('ตัดระหว่างกัน 2565'!D:D,'หมายเหตุ (2)'!$B1339,'ตัดระหว่างกัน 2565'!L:L)</f>
        <v>0</v>
      </c>
      <c r="D1339" s="213">
        <f>SUMIF('ตัดระหว่างกัน 2564'!D:D,'หมายเหตุ (2)'!$B1339,'ตัดระหว่างกัน 2564'!K:K)-SUMIF('ตัดระหว่างกัน 2564'!D:D,$B1339,'ตัดระหว่างกัน 2564'!L:L)</f>
        <v>0</v>
      </c>
      <c r="E1339" s="305"/>
      <c r="F1339" s="305"/>
      <c r="G1339" s="305"/>
      <c r="H1339" s="305"/>
      <c r="I1339" s="307"/>
      <c r="U1339" s="155" t="str">
        <f t="shared" si="165"/>
        <v xml:space="preserve">  </v>
      </c>
    </row>
    <row r="1340" spans="1:21" hidden="1">
      <c r="A1340" s="308" t="s">
        <v>852</v>
      </c>
      <c r="B1340" s="348" t="s">
        <v>851</v>
      </c>
      <c r="C1340" s="212">
        <f>SUMIF('ตัดระหว่างกัน 2565'!D:D,$B1340,'ตัดระหว่างกัน 2565'!K:K)-SUMIF('ตัดระหว่างกัน 2565'!D:D,'หมายเหตุ (2)'!$B1340,'ตัดระหว่างกัน 2565'!L:L)</f>
        <v>0</v>
      </c>
      <c r="D1340" s="213">
        <f>SUMIF('ตัดระหว่างกัน 2564'!D:D,'หมายเหตุ (2)'!$B1340,'ตัดระหว่างกัน 2564'!K:K)-SUMIF('ตัดระหว่างกัน 2564'!D:D,$B1340,'ตัดระหว่างกัน 2564'!L:L)</f>
        <v>0</v>
      </c>
      <c r="E1340" s="305"/>
      <c r="F1340" s="305"/>
      <c r="G1340" s="305"/>
      <c r="H1340" s="305"/>
      <c r="I1340" s="307"/>
      <c r="U1340" s="155" t="str">
        <f t="shared" si="165"/>
        <v xml:space="preserve">  </v>
      </c>
    </row>
    <row r="1341" spans="1:21" hidden="1">
      <c r="A1341" s="308" t="s">
        <v>854</v>
      </c>
      <c r="B1341" s="348" t="s">
        <v>853</v>
      </c>
      <c r="C1341" s="212">
        <f>SUMIF('ตัดระหว่างกัน 2565'!D:D,$B1341,'ตัดระหว่างกัน 2565'!K:K)-SUMIF('ตัดระหว่างกัน 2565'!D:D,'หมายเหตุ (2)'!$B1341,'ตัดระหว่างกัน 2565'!L:L)</f>
        <v>0</v>
      </c>
      <c r="D1341" s="213">
        <f>SUMIF('ตัดระหว่างกัน 2564'!D:D,'หมายเหตุ (2)'!$B1341,'ตัดระหว่างกัน 2564'!K:K)-SUMIF('ตัดระหว่างกัน 2564'!D:D,$B1341,'ตัดระหว่างกัน 2564'!L:L)</f>
        <v>0</v>
      </c>
      <c r="E1341" s="305"/>
      <c r="F1341" s="305"/>
      <c r="G1341" s="305"/>
      <c r="H1341" s="305"/>
      <c r="I1341" s="307"/>
      <c r="U1341" s="155" t="str">
        <f t="shared" si="165"/>
        <v xml:space="preserve">  </v>
      </c>
    </row>
    <row r="1342" spans="1:21" hidden="1">
      <c r="A1342" s="308" t="s">
        <v>856</v>
      </c>
      <c r="B1342" s="348" t="s">
        <v>855</v>
      </c>
      <c r="C1342" s="212">
        <f>SUMIF('ตัดระหว่างกัน 2565'!D:D,$B1342,'ตัดระหว่างกัน 2565'!K:K)-SUMIF('ตัดระหว่างกัน 2565'!D:D,'หมายเหตุ (2)'!$B1342,'ตัดระหว่างกัน 2565'!L:L)</f>
        <v>0</v>
      </c>
      <c r="D1342" s="213">
        <f>SUMIF('ตัดระหว่างกัน 2564'!D:D,'หมายเหตุ (2)'!$B1342,'ตัดระหว่างกัน 2564'!K:K)-SUMIF('ตัดระหว่างกัน 2564'!D:D,$B1342,'ตัดระหว่างกัน 2564'!L:L)</f>
        <v>0</v>
      </c>
      <c r="E1342" s="305"/>
      <c r="F1342" s="305"/>
      <c r="G1342" s="305"/>
      <c r="H1342" s="305"/>
      <c r="I1342" s="307"/>
      <c r="U1342" s="155" t="str">
        <f t="shared" si="165"/>
        <v xml:space="preserve">  </v>
      </c>
    </row>
    <row r="1343" spans="1:21" hidden="1">
      <c r="A1343" s="308" t="s">
        <v>858</v>
      </c>
      <c r="B1343" s="348" t="s">
        <v>857</v>
      </c>
      <c r="C1343" s="212">
        <f>SUMIF('ตัดระหว่างกัน 2565'!D:D,$B1343,'ตัดระหว่างกัน 2565'!K:K)-SUMIF('ตัดระหว่างกัน 2565'!D:D,'หมายเหตุ (2)'!$B1343,'ตัดระหว่างกัน 2565'!L:L)</f>
        <v>0</v>
      </c>
      <c r="D1343" s="213">
        <f>SUMIF('ตัดระหว่างกัน 2564'!D:D,'หมายเหตุ (2)'!$B1343,'ตัดระหว่างกัน 2564'!K:K)-SUMIF('ตัดระหว่างกัน 2564'!D:D,$B1343,'ตัดระหว่างกัน 2564'!L:L)</f>
        <v>0</v>
      </c>
      <c r="E1343" s="305"/>
      <c r="F1343" s="305"/>
      <c r="G1343" s="305"/>
      <c r="H1343" s="305"/>
      <c r="I1343" s="307"/>
      <c r="U1343" s="155" t="str">
        <f t="shared" si="165"/>
        <v xml:space="preserve">  </v>
      </c>
    </row>
    <row r="1344" spans="1:21" hidden="1">
      <c r="A1344" s="308" t="s">
        <v>860</v>
      </c>
      <c r="B1344" s="348" t="s">
        <v>859</v>
      </c>
      <c r="C1344" s="212">
        <f>SUMIF('ตัดระหว่างกัน 2565'!D:D,$B1344,'ตัดระหว่างกัน 2565'!K:K)-SUMIF('ตัดระหว่างกัน 2565'!D:D,'หมายเหตุ (2)'!$B1344,'ตัดระหว่างกัน 2565'!L:L)</f>
        <v>0</v>
      </c>
      <c r="D1344" s="213">
        <f>SUMIF('ตัดระหว่างกัน 2564'!D:D,'หมายเหตุ (2)'!$B1344,'ตัดระหว่างกัน 2564'!K:K)-SUMIF('ตัดระหว่างกัน 2564'!D:D,$B1344,'ตัดระหว่างกัน 2564'!L:L)</f>
        <v>0</v>
      </c>
      <c r="E1344" s="305"/>
      <c r="F1344" s="305"/>
      <c r="G1344" s="305"/>
      <c r="H1344" s="305"/>
      <c r="I1344" s="307"/>
      <c r="U1344" s="155" t="str">
        <f t="shared" si="165"/>
        <v xml:space="preserve">  </v>
      </c>
    </row>
    <row r="1345" spans="1:21" hidden="1">
      <c r="A1345" s="308" t="s">
        <v>862</v>
      </c>
      <c r="B1345" s="348" t="s">
        <v>861</v>
      </c>
      <c r="C1345" s="212">
        <f>SUMIF('ตัดระหว่างกัน 2565'!D:D,$B1345,'ตัดระหว่างกัน 2565'!K:K)-SUMIF('ตัดระหว่างกัน 2565'!D:D,'หมายเหตุ (2)'!$B1345,'ตัดระหว่างกัน 2565'!L:L)</f>
        <v>0</v>
      </c>
      <c r="D1345" s="213">
        <f>SUMIF('ตัดระหว่างกัน 2564'!D:D,'หมายเหตุ (2)'!$B1345,'ตัดระหว่างกัน 2564'!K:K)-SUMIF('ตัดระหว่างกัน 2564'!D:D,$B1345,'ตัดระหว่างกัน 2564'!L:L)</f>
        <v>0</v>
      </c>
      <c r="E1345" s="305"/>
      <c r="F1345" s="305"/>
      <c r="G1345" s="305"/>
      <c r="H1345" s="305"/>
      <c r="I1345" s="307"/>
      <c r="U1345" s="155" t="str">
        <f t="shared" si="165"/>
        <v xml:space="preserve">  </v>
      </c>
    </row>
    <row r="1346" spans="1:21" hidden="1">
      <c r="A1346" s="308" t="s">
        <v>864</v>
      </c>
      <c r="B1346" s="348" t="s">
        <v>863</v>
      </c>
      <c r="C1346" s="212">
        <f>SUMIF('ตัดระหว่างกัน 2565'!D:D,$B1346,'ตัดระหว่างกัน 2565'!K:K)-SUMIF('ตัดระหว่างกัน 2565'!D:D,'หมายเหตุ (2)'!$B1346,'ตัดระหว่างกัน 2565'!L:L)</f>
        <v>0</v>
      </c>
      <c r="D1346" s="213">
        <f>SUMIF('ตัดระหว่างกัน 2564'!D:D,'หมายเหตุ (2)'!$B1346,'ตัดระหว่างกัน 2564'!K:K)-SUMIF('ตัดระหว่างกัน 2564'!D:D,$B1346,'ตัดระหว่างกัน 2564'!L:L)</f>
        <v>0</v>
      </c>
      <c r="E1346" s="305"/>
      <c r="F1346" s="305"/>
      <c r="G1346" s="305"/>
      <c r="H1346" s="305"/>
      <c r="I1346" s="307"/>
      <c r="U1346" s="155" t="str">
        <f t="shared" si="165"/>
        <v xml:space="preserve">  </v>
      </c>
    </row>
    <row r="1347" spans="1:21" hidden="1">
      <c r="A1347" s="308" t="s">
        <v>866</v>
      </c>
      <c r="B1347" s="348" t="s">
        <v>865</v>
      </c>
      <c r="C1347" s="212">
        <f>SUMIF('ตัดระหว่างกัน 2565'!D:D,$B1347,'ตัดระหว่างกัน 2565'!K:K)-SUMIF('ตัดระหว่างกัน 2565'!D:D,'หมายเหตุ (2)'!$B1347,'ตัดระหว่างกัน 2565'!L:L)</f>
        <v>0</v>
      </c>
      <c r="D1347" s="213">
        <f>SUMIF('ตัดระหว่างกัน 2564'!D:D,'หมายเหตุ (2)'!$B1347,'ตัดระหว่างกัน 2564'!K:K)-SUMIF('ตัดระหว่างกัน 2564'!D:D,$B1347,'ตัดระหว่างกัน 2564'!L:L)</f>
        <v>0</v>
      </c>
      <c r="E1347" s="305"/>
      <c r="F1347" s="305"/>
      <c r="G1347" s="305"/>
      <c r="H1347" s="305"/>
      <c r="I1347" s="307"/>
      <c r="U1347" s="155" t="str">
        <f t="shared" si="165"/>
        <v xml:space="preserve">  </v>
      </c>
    </row>
    <row r="1348" spans="1:21" hidden="1">
      <c r="A1348" s="308" t="s">
        <v>868</v>
      </c>
      <c r="B1348" s="348" t="s">
        <v>867</v>
      </c>
      <c r="C1348" s="212">
        <f>SUMIF('ตัดระหว่างกัน 2565'!D:D,$B1348,'ตัดระหว่างกัน 2565'!K:K)-SUMIF('ตัดระหว่างกัน 2565'!D:D,'หมายเหตุ (2)'!$B1348,'ตัดระหว่างกัน 2565'!L:L)</f>
        <v>0</v>
      </c>
      <c r="D1348" s="213">
        <f>SUMIF('ตัดระหว่างกัน 2564'!D:D,'หมายเหตุ (2)'!$B1348,'ตัดระหว่างกัน 2564'!K:K)-SUMIF('ตัดระหว่างกัน 2564'!D:D,$B1348,'ตัดระหว่างกัน 2564'!L:L)</f>
        <v>0</v>
      </c>
      <c r="E1348" s="305"/>
      <c r="F1348" s="305"/>
      <c r="G1348" s="305"/>
      <c r="H1348" s="305"/>
      <c r="I1348" s="307"/>
      <c r="U1348" s="155" t="str">
        <f t="shared" si="165"/>
        <v xml:space="preserve">  </v>
      </c>
    </row>
    <row r="1349" spans="1:21" hidden="1">
      <c r="A1349" s="308" t="s">
        <v>870</v>
      </c>
      <c r="B1349" s="348" t="s">
        <v>869</v>
      </c>
      <c r="C1349" s="212">
        <f>SUMIF('ตัดระหว่างกัน 2565'!D:D,$B1349,'ตัดระหว่างกัน 2565'!K:K)-SUMIF('ตัดระหว่างกัน 2565'!D:D,'หมายเหตุ (2)'!$B1349,'ตัดระหว่างกัน 2565'!L:L)</f>
        <v>0</v>
      </c>
      <c r="D1349" s="213">
        <f>SUMIF('ตัดระหว่างกัน 2564'!D:D,'หมายเหตุ (2)'!$B1349,'ตัดระหว่างกัน 2564'!K:K)-SUMIF('ตัดระหว่างกัน 2564'!D:D,$B1349,'ตัดระหว่างกัน 2564'!L:L)</f>
        <v>0</v>
      </c>
      <c r="E1349" s="305"/>
      <c r="F1349" s="305"/>
      <c r="G1349" s="305"/>
      <c r="H1349" s="305"/>
      <c r="I1349" s="307"/>
      <c r="U1349" s="155" t="str">
        <f t="shared" si="165"/>
        <v xml:space="preserve">  </v>
      </c>
    </row>
    <row r="1350" spans="1:21" hidden="1">
      <c r="A1350" s="308" t="s">
        <v>872</v>
      </c>
      <c r="B1350" s="348" t="s">
        <v>871</v>
      </c>
      <c r="C1350" s="212">
        <f>SUMIF('ตัดระหว่างกัน 2565'!D:D,$B1350,'ตัดระหว่างกัน 2565'!K:K)-SUMIF('ตัดระหว่างกัน 2565'!D:D,'หมายเหตุ (2)'!$B1350,'ตัดระหว่างกัน 2565'!L:L)</f>
        <v>0</v>
      </c>
      <c r="D1350" s="213">
        <f>SUMIF('ตัดระหว่างกัน 2564'!D:D,'หมายเหตุ (2)'!$B1350,'ตัดระหว่างกัน 2564'!K:K)-SUMIF('ตัดระหว่างกัน 2564'!D:D,$B1350,'ตัดระหว่างกัน 2564'!L:L)</f>
        <v>0</v>
      </c>
      <c r="E1350" s="305"/>
      <c r="F1350" s="305"/>
      <c r="G1350" s="305"/>
      <c r="H1350" s="305"/>
      <c r="I1350" s="307"/>
      <c r="U1350" s="155" t="str">
        <f t="shared" si="165"/>
        <v xml:space="preserve">  </v>
      </c>
    </row>
    <row r="1351" spans="1:21" hidden="1">
      <c r="A1351" s="308" t="s">
        <v>874</v>
      </c>
      <c r="B1351" s="348" t="s">
        <v>873</v>
      </c>
      <c r="C1351" s="212">
        <f>SUMIF('ตัดระหว่างกัน 2565'!D:D,$B1351,'ตัดระหว่างกัน 2565'!K:K)-SUMIF('ตัดระหว่างกัน 2565'!D:D,'หมายเหตุ (2)'!$B1351,'ตัดระหว่างกัน 2565'!L:L)</f>
        <v>0</v>
      </c>
      <c r="D1351" s="213">
        <f>SUMIF('ตัดระหว่างกัน 2564'!D:D,'หมายเหตุ (2)'!$B1351,'ตัดระหว่างกัน 2564'!K:K)-SUMIF('ตัดระหว่างกัน 2564'!D:D,$B1351,'ตัดระหว่างกัน 2564'!L:L)</f>
        <v>0</v>
      </c>
      <c r="E1351" s="305"/>
      <c r="F1351" s="305"/>
      <c r="G1351" s="305"/>
      <c r="H1351" s="305"/>
      <c r="I1351" s="307"/>
      <c r="U1351" s="155" t="str">
        <f t="shared" si="165"/>
        <v xml:space="preserve">  </v>
      </c>
    </row>
    <row r="1352" spans="1:21" hidden="1">
      <c r="A1352" s="308" t="s">
        <v>876</v>
      </c>
      <c r="B1352" s="348" t="s">
        <v>875</v>
      </c>
      <c r="C1352" s="212">
        <f>SUMIF('ตัดระหว่างกัน 2565'!D:D,$B1352,'ตัดระหว่างกัน 2565'!K:K)-SUMIF('ตัดระหว่างกัน 2565'!D:D,'หมายเหตุ (2)'!$B1352,'ตัดระหว่างกัน 2565'!L:L)</f>
        <v>0</v>
      </c>
      <c r="D1352" s="213">
        <f>SUMIF('ตัดระหว่างกัน 2564'!D:D,'หมายเหตุ (2)'!$B1352,'ตัดระหว่างกัน 2564'!K:K)-SUMIF('ตัดระหว่างกัน 2564'!D:D,$B1352,'ตัดระหว่างกัน 2564'!L:L)</f>
        <v>0</v>
      </c>
      <c r="E1352" s="305"/>
      <c r="F1352" s="305"/>
      <c r="G1352" s="305"/>
      <c r="H1352" s="305"/>
      <c r="I1352" s="307"/>
      <c r="U1352" s="155" t="str">
        <f t="shared" si="165"/>
        <v xml:space="preserve">  </v>
      </c>
    </row>
    <row r="1353" spans="1:21" hidden="1">
      <c r="A1353" s="308" t="s">
        <v>878</v>
      </c>
      <c r="B1353" s="348" t="s">
        <v>877</v>
      </c>
      <c r="C1353" s="212">
        <f>SUMIF('ตัดระหว่างกัน 2565'!D:D,$B1353,'ตัดระหว่างกัน 2565'!K:K)-SUMIF('ตัดระหว่างกัน 2565'!D:D,'หมายเหตุ (2)'!$B1353,'ตัดระหว่างกัน 2565'!L:L)</f>
        <v>0</v>
      </c>
      <c r="D1353" s="213">
        <f>SUMIF('ตัดระหว่างกัน 2564'!D:D,'หมายเหตุ (2)'!$B1353,'ตัดระหว่างกัน 2564'!K:K)-SUMIF('ตัดระหว่างกัน 2564'!D:D,$B1353,'ตัดระหว่างกัน 2564'!L:L)</f>
        <v>0</v>
      </c>
      <c r="E1353" s="305"/>
      <c r="F1353" s="305"/>
      <c r="G1353" s="305"/>
      <c r="H1353" s="305"/>
      <c r="I1353" s="307"/>
      <c r="U1353" s="155" t="str">
        <f t="shared" si="165"/>
        <v xml:space="preserve">  </v>
      </c>
    </row>
    <row r="1354" spans="1:21" hidden="1">
      <c r="A1354" s="308" t="s">
        <v>880</v>
      </c>
      <c r="B1354" s="348" t="s">
        <v>879</v>
      </c>
      <c r="C1354" s="212">
        <f>SUMIF('ตัดระหว่างกัน 2565'!D:D,$B1354,'ตัดระหว่างกัน 2565'!K:K)-SUMIF('ตัดระหว่างกัน 2565'!D:D,'หมายเหตุ (2)'!$B1354,'ตัดระหว่างกัน 2565'!L:L)</f>
        <v>0</v>
      </c>
      <c r="D1354" s="213">
        <f>SUMIF('ตัดระหว่างกัน 2564'!D:D,'หมายเหตุ (2)'!$B1354,'ตัดระหว่างกัน 2564'!K:K)-SUMIF('ตัดระหว่างกัน 2564'!D:D,$B1354,'ตัดระหว่างกัน 2564'!L:L)</f>
        <v>0</v>
      </c>
      <c r="E1354" s="305"/>
      <c r="F1354" s="305"/>
      <c r="G1354" s="305"/>
      <c r="H1354" s="305"/>
      <c r="I1354" s="307"/>
      <c r="U1354" s="155" t="str">
        <f t="shared" si="165"/>
        <v xml:space="preserve">  </v>
      </c>
    </row>
    <row r="1355" spans="1:21" hidden="1">
      <c r="A1355" s="308" t="s">
        <v>881</v>
      </c>
      <c r="B1355" s="348" t="s">
        <v>1132</v>
      </c>
      <c r="C1355" s="212">
        <f>SUMIF('ตัดระหว่างกัน 2565'!D:D,$B1355,'ตัดระหว่างกัน 2565'!K:K)-SUMIF('ตัดระหว่างกัน 2565'!D:D,'หมายเหตุ (2)'!$B1355,'ตัดระหว่างกัน 2565'!L:L)</f>
        <v>0</v>
      </c>
      <c r="D1355" s="213">
        <f>SUMIF('ตัดระหว่างกัน 2564'!D:D,'หมายเหตุ (2)'!$B1355,'ตัดระหว่างกัน 2564'!K:K)-SUMIF('ตัดระหว่างกัน 2564'!D:D,$B1355,'ตัดระหว่างกัน 2564'!L:L)</f>
        <v>0</v>
      </c>
      <c r="E1355" s="305"/>
      <c r="F1355" s="305"/>
      <c r="G1355" s="305"/>
      <c r="H1355" s="305"/>
      <c r="I1355" s="307"/>
      <c r="U1355" s="155" t="str">
        <f t="shared" si="165"/>
        <v xml:space="preserve">  </v>
      </c>
    </row>
    <row r="1356" spans="1:21" hidden="1">
      <c r="A1356" s="308" t="s">
        <v>883</v>
      </c>
      <c r="B1356" s="348" t="s">
        <v>882</v>
      </c>
      <c r="C1356" s="212">
        <f>SUMIF('ตัดระหว่างกัน 2565'!D:D,$B1356,'ตัดระหว่างกัน 2565'!K:K)-SUMIF('ตัดระหว่างกัน 2565'!D:D,'หมายเหตุ (2)'!$B1356,'ตัดระหว่างกัน 2565'!L:L)</f>
        <v>0</v>
      </c>
      <c r="D1356" s="213">
        <f>SUMIF('ตัดระหว่างกัน 2564'!D:D,'หมายเหตุ (2)'!$B1356,'ตัดระหว่างกัน 2564'!K:K)-SUMIF('ตัดระหว่างกัน 2564'!D:D,$B1356,'ตัดระหว่างกัน 2564'!L:L)</f>
        <v>0</v>
      </c>
      <c r="E1356" s="305"/>
      <c r="F1356" s="305"/>
      <c r="G1356" s="305"/>
      <c r="H1356" s="305"/>
      <c r="I1356" s="307"/>
      <c r="U1356" s="155" t="str">
        <f t="shared" si="165"/>
        <v xml:space="preserve">  </v>
      </c>
    </row>
    <row r="1357" spans="1:21" hidden="1">
      <c r="A1357" s="308" t="s">
        <v>885</v>
      </c>
      <c r="B1357" s="348" t="s">
        <v>884</v>
      </c>
      <c r="C1357" s="212">
        <f>SUMIF('ตัดระหว่างกัน 2565'!D:D,$B1357,'ตัดระหว่างกัน 2565'!K:K)-SUMIF('ตัดระหว่างกัน 2565'!D:D,'หมายเหตุ (2)'!$B1357,'ตัดระหว่างกัน 2565'!L:L)</f>
        <v>0</v>
      </c>
      <c r="D1357" s="213">
        <f>SUMIF('ตัดระหว่างกัน 2564'!D:D,'หมายเหตุ (2)'!$B1357,'ตัดระหว่างกัน 2564'!K:K)-SUMIF('ตัดระหว่างกัน 2564'!D:D,$B1357,'ตัดระหว่างกัน 2564'!L:L)</f>
        <v>0</v>
      </c>
      <c r="E1357" s="305"/>
      <c r="F1357" s="305"/>
      <c r="G1357" s="305"/>
      <c r="H1357" s="305"/>
      <c r="I1357" s="307"/>
      <c r="U1357" s="155" t="str">
        <f t="shared" si="165"/>
        <v xml:space="preserve">  </v>
      </c>
    </row>
    <row r="1358" spans="1:21" hidden="1">
      <c r="A1358" s="308" t="s">
        <v>887</v>
      </c>
      <c r="B1358" s="348" t="s">
        <v>886</v>
      </c>
      <c r="C1358" s="212">
        <f>SUMIF('ตัดระหว่างกัน 2565'!D:D,$B1358,'ตัดระหว่างกัน 2565'!K:K)-SUMIF('ตัดระหว่างกัน 2565'!D:D,'หมายเหตุ (2)'!$B1358,'ตัดระหว่างกัน 2565'!L:L)</f>
        <v>0</v>
      </c>
      <c r="D1358" s="213">
        <f>SUMIF('ตัดระหว่างกัน 2564'!D:D,'หมายเหตุ (2)'!$B1358,'ตัดระหว่างกัน 2564'!K:K)-SUMIF('ตัดระหว่างกัน 2564'!D:D,$B1358,'ตัดระหว่างกัน 2564'!L:L)</f>
        <v>0</v>
      </c>
      <c r="E1358" s="305"/>
      <c r="F1358" s="305"/>
      <c r="G1358" s="305"/>
      <c r="H1358" s="305"/>
      <c r="I1358" s="307"/>
      <c r="U1358" s="155" t="str">
        <f t="shared" si="165"/>
        <v xml:space="preserve">  </v>
      </c>
    </row>
    <row r="1359" spans="1:21" hidden="1">
      <c r="A1359" s="308" t="s">
        <v>889</v>
      </c>
      <c r="B1359" s="348" t="s">
        <v>888</v>
      </c>
      <c r="C1359" s="212">
        <f>SUMIF('ตัดระหว่างกัน 2565'!D:D,$B1359,'ตัดระหว่างกัน 2565'!K:K)-SUMIF('ตัดระหว่างกัน 2565'!D:D,'หมายเหตุ (2)'!$B1359,'ตัดระหว่างกัน 2565'!L:L)</f>
        <v>0</v>
      </c>
      <c r="D1359" s="213">
        <f>SUMIF('ตัดระหว่างกัน 2564'!D:D,'หมายเหตุ (2)'!$B1359,'ตัดระหว่างกัน 2564'!K:K)-SUMIF('ตัดระหว่างกัน 2564'!D:D,$B1359,'ตัดระหว่างกัน 2564'!L:L)</f>
        <v>0</v>
      </c>
      <c r="E1359" s="305"/>
      <c r="F1359" s="305"/>
      <c r="G1359" s="305"/>
      <c r="H1359" s="305"/>
      <c r="I1359" s="307"/>
      <c r="U1359" s="155" t="str">
        <f t="shared" si="165"/>
        <v xml:space="preserve">  </v>
      </c>
    </row>
    <row r="1360" spans="1:21" hidden="1">
      <c r="A1360" s="308" t="s">
        <v>891</v>
      </c>
      <c r="B1360" s="348" t="s">
        <v>890</v>
      </c>
      <c r="C1360" s="212">
        <f>SUMIF('ตัดระหว่างกัน 2565'!D:D,$B1360,'ตัดระหว่างกัน 2565'!K:K)-SUMIF('ตัดระหว่างกัน 2565'!D:D,'หมายเหตุ (2)'!$B1360,'ตัดระหว่างกัน 2565'!L:L)</f>
        <v>0</v>
      </c>
      <c r="D1360" s="213">
        <f>SUMIF('ตัดระหว่างกัน 2564'!D:D,'หมายเหตุ (2)'!$B1360,'ตัดระหว่างกัน 2564'!K:K)-SUMIF('ตัดระหว่างกัน 2564'!D:D,$B1360,'ตัดระหว่างกัน 2564'!L:L)</f>
        <v>0</v>
      </c>
      <c r="E1360" s="305"/>
      <c r="F1360" s="305"/>
      <c r="G1360" s="305"/>
      <c r="H1360" s="305"/>
      <c r="I1360" s="307"/>
      <c r="U1360" s="155" t="str">
        <f t="shared" si="165"/>
        <v xml:space="preserve">  </v>
      </c>
    </row>
    <row r="1361" spans="1:21" hidden="1">
      <c r="A1361" s="308" t="s">
        <v>893</v>
      </c>
      <c r="B1361" s="348" t="s">
        <v>892</v>
      </c>
      <c r="C1361" s="212">
        <f>SUMIF('ตัดระหว่างกัน 2565'!D:D,$B1361,'ตัดระหว่างกัน 2565'!K:K)-SUMIF('ตัดระหว่างกัน 2565'!D:D,'หมายเหตุ (2)'!$B1361,'ตัดระหว่างกัน 2565'!L:L)</f>
        <v>0</v>
      </c>
      <c r="D1361" s="213">
        <f>SUMIF('ตัดระหว่างกัน 2564'!D:D,'หมายเหตุ (2)'!$B1361,'ตัดระหว่างกัน 2564'!K:K)-SUMIF('ตัดระหว่างกัน 2564'!D:D,$B1361,'ตัดระหว่างกัน 2564'!L:L)</f>
        <v>0</v>
      </c>
      <c r="E1361" s="305"/>
      <c r="F1361" s="305"/>
      <c r="G1361" s="305"/>
      <c r="H1361" s="305"/>
      <c r="I1361" s="307"/>
      <c r="U1361" s="155" t="str">
        <f t="shared" si="165"/>
        <v xml:space="preserve">  </v>
      </c>
    </row>
    <row r="1362" spans="1:21" hidden="1">
      <c r="A1362" s="308" t="s">
        <v>895</v>
      </c>
      <c r="B1362" s="348" t="s">
        <v>894</v>
      </c>
      <c r="C1362" s="212">
        <f>SUMIF('ตัดระหว่างกัน 2565'!D:D,$B1362,'ตัดระหว่างกัน 2565'!K:K)-SUMIF('ตัดระหว่างกัน 2565'!D:D,'หมายเหตุ (2)'!$B1362,'ตัดระหว่างกัน 2565'!L:L)</f>
        <v>0</v>
      </c>
      <c r="D1362" s="213">
        <f>SUMIF('ตัดระหว่างกัน 2564'!D:D,'หมายเหตุ (2)'!$B1362,'ตัดระหว่างกัน 2564'!K:K)-SUMIF('ตัดระหว่างกัน 2564'!D:D,$B1362,'ตัดระหว่างกัน 2564'!L:L)</f>
        <v>0</v>
      </c>
      <c r="E1362" s="305"/>
      <c r="F1362" s="305"/>
      <c r="G1362" s="305"/>
      <c r="H1362" s="305"/>
      <c r="I1362" s="307"/>
      <c r="U1362" s="155" t="str">
        <f t="shared" si="165"/>
        <v xml:space="preserve">  </v>
      </c>
    </row>
    <row r="1363" spans="1:21" hidden="1">
      <c r="A1363" s="308" t="s">
        <v>897</v>
      </c>
      <c r="B1363" s="348" t="s">
        <v>896</v>
      </c>
      <c r="C1363" s="212">
        <f>SUMIF('ตัดระหว่างกัน 2565'!D:D,$B1363,'ตัดระหว่างกัน 2565'!K:K)-SUMIF('ตัดระหว่างกัน 2565'!D:D,'หมายเหตุ (2)'!$B1363,'ตัดระหว่างกัน 2565'!L:L)</f>
        <v>0</v>
      </c>
      <c r="D1363" s="213">
        <f>SUMIF('ตัดระหว่างกัน 2564'!D:D,'หมายเหตุ (2)'!$B1363,'ตัดระหว่างกัน 2564'!K:K)-SUMIF('ตัดระหว่างกัน 2564'!D:D,$B1363,'ตัดระหว่างกัน 2564'!L:L)</f>
        <v>0</v>
      </c>
      <c r="E1363" s="305"/>
      <c r="F1363" s="305"/>
      <c r="G1363" s="305"/>
      <c r="H1363" s="305"/>
      <c r="I1363" s="307"/>
      <c r="U1363" s="155" t="str">
        <f t="shared" si="165"/>
        <v xml:space="preserve">  </v>
      </c>
    </row>
    <row r="1364" spans="1:21" hidden="1">
      <c r="A1364" s="308" t="s">
        <v>899</v>
      </c>
      <c r="B1364" s="348" t="s">
        <v>898</v>
      </c>
      <c r="C1364" s="212">
        <f>SUMIF('ตัดระหว่างกัน 2565'!D:D,$B1364,'ตัดระหว่างกัน 2565'!K:K)-SUMIF('ตัดระหว่างกัน 2565'!D:D,'หมายเหตุ (2)'!$B1364,'ตัดระหว่างกัน 2565'!L:L)</f>
        <v>0</v>
      </c>
      <c r="D1364" s="213">
        <f>SUMIF('ตัดระหว่างกัน 2564'!D:D,'หมายเหตุ (2)'!$B1364,'ตัดระหว่างกัน 2564'!K:K)-SUMIF('ตัดระหว่างกัน 2564'!D:D,$B1364,'ตัดระหว่างกัน 2564'!L:L)</f>
        <v>0</v>
      </c>
      <c r="E1364" s="305"/>
      <c r="F1364" s="305"/>
      <c r="G1364" s="305"/>
      <c r="H1364" s="305"/>
      <c r="I1364" s="307"/>
      <c r="U1364" s="155" t="str">
        <f t="shared" si="165"/>
        <v xml:space="preserve">  </v>
      </c>
    </row>
    <row r="1365" spans="1:21" hidden="1">
      <c r="A1365" s="308" t="s">
        <v>901</v>
      </c>
      <c r="B1365" s="348" t="s">
        <v>900</v>
      </c>
      <c r="C1365" s="212">
        <f>SUMIF('ตัดระหว่างกัน 2565'!D:D,$B1365,'ตัดระหว่างกัน 2565'!K:K)-SUMIF('ตัดระหว่างกัน 2565'!D:D,'หมายเหตุ (2)'!$B1365,'ตัดระหว่างกัน 2565'!L:L)</f>
        <v>0</v>
      </c>
      <c r="D1365" s="213">
        <f>SUMIF('ตัดระหว่างกัน 2564'!D:D,'หมายเหตุ (2)'!$B1365,'ตัดระหว่างกัน 2564'!K:K)-SUMIF('ตัดระหว่างกัน 2564'!D:D,$B1365,'ตัดระหว่างกัน 2564'!L:L)</f>
        <v>0</v>
      </c>
      <c r="E1365" s="305"/>
      <c r="F1365" s="305"/>
      <c r="G1365" s="305"/>
      <c r="H1365" s="305"/>
      <c r="I1365" s="307"/>
      <c r="U1365" s="155" t="str">
        <f t="shared" si="165"/>
        <v xml:space="preserve">  </v>
      </c>
    </row>
    <row r="1366" spans="1:21" hidden="1">
      <c r="A1366" s="308" t="s">
        <v>903</v>
      </c>
      <c r="B1366" s="348" t="s">
        <v>902</v>
      </c>
      <c r="C1366" s="212">
        <f>SUMIF('ตัดระหว่างกัน 2565'!D:D,$B1366,'ตัดระหว่างกัน 2565'!K:K)-SUMIF('ตัดระหว่างกัน 2565'!D:D,'หมายเหตุ (2)'!$B1366,'ตัดระหว่างกัน 2565'!L:L)</f>
        <v>0</v>
      </c>
      <c r="D1366" s="213">
        <f>SUMIF('ตัดระหว่างกัน 2564'!D:D,'หมายเหตุ (2)'!$B1366,'ตัดระหว่างกัน 2564'!K:K)-SUMIF('ตัดระหว่างกัน 2564'!D:D,$B1366,'ตัดระหว่างกัน 2564'!L:L)</f>
        <v>0</v>
      </c>
      <c r="E1366" s="305"/>
      <c r="F1366" s="305"/>
      <c r="G1366" s="305"/>
      <c r="H1366" s="305"/>
      <c r="I1366" s="307"/>
      <c r="U1366" s="155" t="str">
        <f t="shared" si="165"/>
        <v xml:space="preserve">  </v>
      </c>
    </row>
    <row r="1367" spans="1:21" hidden="1">
      <c r="A1367" s="308" t="s">
        <v>905</v>
      </c>
      <c r="B1367" s="348" t="s">
        <v>904</v>
      </c>
      <c r="C1367" s="212">
        <f>SUMIF('ตัดระหว่างกัน 2565'!D:D,$B1367,'ตัดระหว่างกัน 2565'!K:K)-SUMIF('ตัดระหว่างกัน 2565'!D:D,'หมายเหตุ (2)'!$B1367,'ตัดระหว่างกัน 2565'!L:L)</f>
        <v>0</v>
      </c>
      <c r="D1367" s="213">
        <f>SUMIF('ตัดระหว่างกัน 2564'!D:D,'หมายเหตุ (2)'!$B1367,'ตัดระหว่างกัน 2564'!K:K)-SUMIF('ตัดระหว่างกัน 2564'!D:D,$B1367,'ตัดระหว่างกัน 2564'!L:L)</f>
        <v>0</v>
      </c>
      <c r="E1367" s="305"/>
      <c r="F1367" s="305"/>
      <c r="G1367" s="305"/>
      <c r="H1367" s="305"/>
      <c r="I1367" s="307"/>
      <c r="U1367" s="155" t="str">
        <f t="shared" si="165"/>
        <v xml:space="preserve">  </v>
      </c>
    </row>
    <row r="1368" spans="1:21" hidden="1">
      <c r="A1368" s="308" t="s">
        <v>907</v>
      </c>
      <c r="B1368" s="348" t="s">
        <v>906</v>
      </c>
      <c r="C1368" s="212">
        <f>SUMIF('ตัดระหว่างกัน 2565'!D:D,$B1368,'ตัดระหว่างกัน 2565'!K:K)-SUMIF('ตัดระหว่างกัน 2565'!D:D,'หมายเหตุ (2)'!$B1368,'ตัดระหว่างกัน 2565'!L:L)</f>
        <v>0</v>
      </c>
      <c r="D1368" s="213">
        <f>SUMIF('ตัดระหว่างกัน 2564'!D:D,'หมายเหตุ (2)'!$B1368,'ตัดระหว่างกัน 2564'!K:K)-SUMIF('ตัดระหว่างกัน 2564'!D:D,$B1368,'ตัดระหว่างกัน 2564'!L:L)</f>
        <v>0</v>
      </c>
      <c r="E1368" s="305"/>
      <c r="F1368" s="305"/>
      <c r="G1368" s="305"/>
      <c r="H1368" s="305"/>
      <c r="I1368" s="307"/>
      <c r="U1368" s="155" t="str">
        <f t="shared" si="165"/>
        <v xml:space="preserve">  </v>
      </c>
    </row>
    <row r="1369" spans="1:21" hidden="1">
      <c r="A1369" s="308" t="s">
        <v>909</v>
      </c>
      <c r="B1369" s="348" t="s">
        <v>908</v>
      </c>
      <c r="C1369" s="212">
        <f>SUMIF('ตัดระหว่างกัน 2565'!D:D,$B1369,'ตัดระหว่างกัน 2565'!K:K)-SUMIF('ตัดระหว่างกัน 2565'!D:D,'หมายเหตุ (2)'!$B1369,'ตัดระหว่างกัน 2565'!L:L)</f>
        <v>0</v>
      </c>
      <c r="D1369" s="213">
        <f>SUMIF('ตัดระหว่างกัน 2564'!D:D,'หมายเหตุ (2)'!$B1369,'ตัดระหว่างกัน 2564'!K:K)-SUMIF('ตัดระหว่างกัน 2564'!D:D,$B1369,'ตัดระหว่างกัน 2564'!L:L)</f>
        <v>0</v>
      </c>
      <c r="E1369" s="305"/>
      <c r="F1369" s="305"/>
      <c r="G1369" s="305"/>
      <c r="H1369" s="305"/>
      <c r="I1369" s="307"/>
      <c r="U1369" s="155" t="str">
        <f t="shared" si="165"/>
        <v xml:space="preserve">  </v>
      </c>
    </row>
    <row r="1370" spans="1:21" hidden="1">
      <c r="A1370" s="308" t="s">
        <v>911</v>
      </c>
      <c r="B1370" s="348" t="s">
        <v>910</v>
      </c>
      <c r="C1370" s="212">
        <f>SUMIF('ตัดระหว่างกัน 2565'!D:D,$B1370,'ตัดระหว่างกัน 2565'!K:K)-SUMIF('ตัดระหว่างกัน 2565'!D:D,'หมายเหตุ (2)'!$B1370,'ตัดระหว่างกัน 2565'!L:L)</f>
        <v>0</v>
      </c>
      <c r="D1370" s="213">
        <f>SUMIF('ตัดระหว่างกัน 2564'!D:D,'หมายเหตุ (2)'!$B1370,'ตัดระหว่างกัน 2564'!K:K)-SUMIF('ตัดระหว่างกัน 2564'!D:D,$B1370,'ตัดระหว่างกัน 2564'!L:L)</f>
        <v>0</v>
      </c>
      <c r="E1370" s="305"/>
      <c r="F1370" s="305"/>
      <c r="G1370" s="305"/>
      <c r="H1370" s="305"/>
      <c r="I1370" s="307"/>
      <c r="U1370" s="155" t="str">
        <f t="shared" si="165"/>
        <v xml:space="preserve">  </v>
      </c>
    </row>
    <row r="1371" spans="1:21" hidden="1">
      <c r="A1371" s="303" t="s">
        <v>912</v>
      </c>
      <c r="B1371" s="304" t="s">
        <v>1727</v>
      </c>
      <c r="C1371" s="212">
        <f>SUMIF('ตัดระหว่างกัน 2565'!D:D,$B1371,'ตัดระหว่างกัน 2565'!K:K)-SUMIF('ตัดระหว่างกัน 2565'!D:D,'หมายเหตุ (2)'!$B1371,'ตัดระหว่างกัน 2565'!L:L)</f>
        <v>0</v>
      </c>
      <c r="D1371" s="213">
        <f>SUMIF('ตัดระหว่างกัน 2564'!D:D,'หมายเหตุ (2)'!$B1371,'ตัดระหว่างกัน 2564'!K:K)-SUMIF('ตัดระหว่างกัน 2564'!D:D,$B1371,'ตัดระหว่างกัน 2564'!L:L)</f>
        <v>0</v>
      </c>
      <c r="E1371" s="305" t="s">
        <v>912</v>
      </c>
      <c r="F1371" s="306">
        <f>SUM(C1371:C1372)</f>
        <v>0</v>
      </c>
      <c r="G1371" s="306"/>
      <c r="H1371" s="306">
        <f>SUM(D1371:D1372)</f>
        <v>0</v>
      </c>
      <c r="I1371" s="307"/>
      <c r="U1371" s="155" t="str">
        <f t="shared" si="165"/>
        <v xml:space="preserve">  </v>
      </c>
    </row>
    <row r="1372" spans="1:21" hidden="1">
      <c r="A1372" s="303" t="s">
        <v>1729</v>
      </c>
      <c r="B1372" s="304" t="s">
        <v>1728</v>
      </c>
      <c r="C1372" s="212">
        <f>SUMIF('ตัดระหว่างกัน 2565'!D:D,$B1372,'ตัดระหว่างกัน 2565'!K:K)-SUMIF('ตัดระหว่างกัน 2565'!D:D,'หมายเหตุ (2)'!$B1372,'ตัดระหว่างกัน 2565'!L:L)</f>
        <v>0</v>
      </c>
      <c r="D1372" s="213">
        <f>SUMIF('ตัดระหว่างกัน 2564'!D:D,'หมายเหตุ (2)'!$B1372,'ตัดระหว่างกัน 2564'!K:K)-SUMIF('ตัดระหว่างกัน 2564'!D:D,$B1372,'ตัดระหว่างกัน 2564'!L:L)</f>
        <v>0</v>
      </c>
      <c r="E1372" s="305"/>
      <c r="F1372" s="307"/>
      <c r="G1372" s="307"/>
      <c r="H1372" s="307"/>
      <c r="I1372" s="307"/>
      <c r="U1372" s="155" t="str">
        <f t="shared" si="165"/>
        <v xml:space="preserve">  </v>
      </c>
    </row>
    <row r="1373" spans="1:21" hidden="1">
      <c r="A1373" s="303" t="s">
        <v>913</v>
      </c>
      <c r="B1373" s="356" t="s">
        <v>914</v>
      </c>
      <c r="C1373" s="212">
        <f>SUMIF('ตัดระหว่างกัน 2565'!D:D,$B1373,'ตัดระหว่างกัน 2565'!K:K)-SUMIF('ตัดระหว่างกัน 2565'!D:D,'หมายเหตุ (2)'!$B1373,'ตัดระหว่างกัน 2565'!L:L)</f>
        <v>0</v>
      </c>
      <c r="D1373" s="213">
        <f>SUMIF('ตัดระหว่างกัน 2564'!D:D,'หมายเหตุ (2)'!$B1373,'ตัดระหว่างกัน 2564'!K:K)-SUMIF('ตัดระหว่างกัน 2564'!D:D,$B1373,'ตัดระหว่างกัน 2564'!L:L)</f>
        <v>0</v>
      </c>
      <c r="E1373" s="263" t="s">
        <v>913</v>
      </c>
      <c r="F1373" s="346">
        <f>SUM(C1373)</f>
        <v>0</v>
      </c>
      <c r="G1373" s="346"/>
      <c r="H1373" s="346">
        <f>SUM(D1373)</f>
        <v>0</v>
      </c>
      <c r="I1373" s="264"/>
      <c r="U1373" s="155" t="str">
        <f t="shared" si="165"/>
        <v xml:space="preserve">  </v>
      </c>
    </row>
    <row r="1374" spans="1:21" hidden="1">
      <c r="A1374" s="303" t="s">
        <v>917</v>
      </c>
      <c r="B1374" s="356" t="s">
        <v>916</v>
      </c>
      <c r="C1374" s="212">
        <f>SUMIF('ตัดระหว่างกัน 2565'!D:D,$B1374,'ตัดระหว่างกัน 2565'!K:K)-SUMIF('ตัดระหว่างกัน 2565'!D:D,'หมายเหตุ (2)'!$B1374,'ตัดระหว่างกัน 2565'!L:L)</f>
        <v>0</v>
      </c>
      <c r="D1374" s="213">
        <f>SUMIF('ตัดระหว่างกัน 2564'!D:D,'หมายเหตุ (2)'!$B1374,'ตัดระหว่างกัน 2564'!K:K)-SUMIF('ตัดระหว่างกัน 2564'!D:D,$B1374,'ตัดระหว่างกัน 2564'!L:L)</f>
        <v>0</v>
      </c>
      <c r="E1374" s="263" t="s">
        <v>915</v>
      </c>
      <c r="F1374" s="346">
        <f t="shared" ref="F1374:F1377" si="166">SUM(C1374)</f>
        <v>0</v>
      </c>
      <c r="G1374" s="346"/>
      <c r="H1374" s="346">
        <f>SUM(D1374)</f>
        <v>0</v>
      </c>
      <c r="I1374" s="264"/>
      <c r="U1374" s="155" t="str">
        <f t="shared" si="165"/>
        <v xml:space="preserve">  </v>
      </c>
    </row>
    <row r="1375" spans="1:21" hidden="1">
      <c r="A1375" s="352" t="s">
        <v>918</v>
      </c>
      <c r="B1375" s="355" t="s">
        <v>919</v>
      </c>
      <c r="C1375" s="212">
        <f>SUMIF('ตัดระหว่างกัน 2565'!D:D,$B1375,'ตัดระหว่างกัน 2565'!K:K)-SUMIF('ตัดระหว่างกัน 2565'!D:D,'หมายเหตุ (2)'!$B1375,'ตัดระหว่างกัน 2565'!L:L)</f>
        <v>0</v>
      </c>
      <c r="D1375" s="213">
        <f>SUMIF('ตัดระหว่างกัน 2564'!D:D,'หมายเหตุ (2)'!$B1375,'ตัดระหว่างกัน 2564'!K:K)-SUMIF('ตัดระหว่างกัน 2564'!D:D,$B1375,'ตัดระหว่างกัน 2564'!L:L)</f>
        <v>0</v>
      </c>
      <c r="E1375" s="263" t="s">
        <v>918</v>
      </c>
      <c r="F1375" s="346">
        <f t="shared" si="166"/>
        <v>0</v>
      </c>
      <c r="G1375" s="346"/>
      <c r="H1375" s="346">
        <f>SUM(D1375)</f>
        <v>0</v>
      </c>
      <c r="I1375" s="264"/>
      <c r="U1375" s="155" t="str">
        <f t="shared" si="165"/>
        <v xml:space="preserve">  </v>
      </c>
    </row>
    <row r="1376" spans="1:21" hidden="1">
      <c r="A1376" s="303" t="s">
        <v>920</v>
      </c>
      <c r="B1376" s="356" t="s">
        <v>921</v>
      </c>
      <c r="C1376" s="212">
        <f>SUMIF('ตัดระหว่างกัน 2565'!D:D,$B1376,'ตัดระหว่างกัน 2565'!K:K)-SUMIF('ตัดระหว่างกัน 2565'!D:D,'หมายเหตุ (2)'!$B1376,'ตัดระหว่างกัน 2565'!L:L)</f>
        <v>0</v>
      </c>
      <c r="D1376" s="213">
        <f>SUMIF('ตัดระหว่างกัน 2564'!D:D,'หมายเหตุ (2)'!$B1376,'ตัดระหว่างกัน 2564'!K:K)-SUMIF('ตัดระหว่างกัน 2564'!D:D,$B1376,'ตัดระหว่างกัน 2564'!L:L)</f>
        <v>0</v>
      </c>
      <c r="E1376" s="263" t="s">
        <v>920</v>
      </c>
      <c r="F1376" s="346">
        <f t="shared" si="166"/>
        <v>0</v>
      </c>
      <c r="G1376" s="346"/>
      <c r="H1376" s="346">
        <f>SUM(D1376)</f>
        <v>0</v>
      </c>
      <c r="I1376" s="264"/>
      <c r="U1376" s="155" t="str">
        <f t="shared" si="165"/>
        <v xml:space="preserve">  </v>
      </c>
    </row>
    <row r="1377" spans="1:21" hidden="1">
      <c r="A1377" s="303" t="s">
        <v>924</v>
      </c>
      <c r="B1377" s="356" t="s">
        <v>923</v>
      </c>
      <c r="C1377" s="212">
        <f>SUMIF('ตัดระหว่างกัน 2565'!D:D,$B1377,'ตัดระหว่างกัน 2565'!K:K)-SUMIF('ตัดระหว่างกัน 2565'!D:D,'หมายเหตุ (2)'!$B1377,'ตัดระหว่างกัน 2565'!L:L)</f>
        <v>0</v>
      </c>
      <c r="D1377" s="213">
        <f>SUMIF('ตัดระหว่างกัน 2564'!D:D,'หมายเหตุ (2)'!$B1377,'ตัดระหว่างกัน 2564'!K:K)-SUMIF('ตัดระหว่างกัน 2564'!D:D,$B1377,'ตัดระหว่างกัน 2564'!L:L)</f>
        <v>0</v>
      </c>
      <c r="E1377" s="263" t="s">
        <v>922</v>
      </c>
      <c r="F1377" s="346">
        <f t="shared" si="166"/>
        <v>0</v>
      </c>
      <c r="G1377" s="346"/>
      <c r="H1377" s="346">
        <f>SUM(D1377)</f>
        <v>0</v>
      </c>
      <c r="I1377" s="264"/>
      <c r="U1377" s="155" t="str">
        <f t="shared" si="165"/>
        <v xml:space="preserve">  </v>
      </c>
    </row>
    <row r="1378" spans="1:21" hidden="1">
      <c r="A1378" s="303" t="s">
        <v>1731</v>
      </c>
      <c r="B1378" s="356" t="s">
        <v>1730</v>
      </c>
      <c r="C1378" s="212">
        <f>SUMIF('ตัดระหว่างกัน 2565'!D:D,$B1378,'ตัดระหว่างกัน 2565'!K:K)-SUMIF('ตัดระหว่างกัน 2565'!D:D,'หมายเหตุ (2)'!$B1378,'ตัดระหว่างกัน 2565'!L:L)</f>
        <v>0</v>
      </c>
      <c r="D1378" s="213">
        <f>SUMIF('ตัดระหว่างกัน 2564'!D:D,'หมายเหตุ (2)'!$B1378,'ตัดระหว่างกัน 2564'!K:K)-SUMIF('ตัดระหว่างกัน 2564'!D:D,$B1378,'ตัดระหว่างกัน 2564'!L:L)</f>
        <v>0</v>
      </c>
      <c r="E1378" s="305" t="s">
        <v>925</v>
      </c>
      <c r="F1378" s="346">
        <f>SUM(C1378:C1380)</f>
        <v>0</v>
      </c>
      <c r="G1378" s="346"/>
      <c r="H1378" s="346">
        <f>SUM(D1378:D1380)</f>
        <v>0</v>
      </c>
      <c r="I1378" s="307"/>
      <c r="U1378" s="155" t="str">
        <f t="shared" si="165"/>
        <v xml:space="preserve">  </v>
      </c>
    </row>
    <row r="1379" spans="1:21" hidden="1">
      <c r="A1379" s="303" t="s">
        <v>1733</v>
      </c>
      <c r="B1379" s="356" t="s">
        <v>1732</v>
      </c>
      <c r="C1379" s="212">
        <f>SUMIF('ตัดระหว่างกัน 2565'!D:D,$B1379,'ตัดระหว่างกัน 2565'!K:K)-SUMIF('ตัดระหว่างกัน 2565'!D:D,'หมายเหตุ (2)'!$B1379,'ตัดระหว่างกัน 2565'!L:L)</f>
        <v>0</v>
      </c>
      <c r="D1379" s="213">
        <f>SUMIF('ตัดระหว่างกัน 2564'!D:D,'หมายเหตุ (2)'!$B1379,'ตัดระหว่างกัน 2564'!K:K)-SUMIF('ตัดระหว่างกัน 2564'!D:D,$B1379,'ตัดระหว่างกัน 2564'!L:L)</f>
        <v>0</v>
      </c>
      <c r="E1379" s="305"/>
      <c r="F1379" s="346"/>
      <c r="G1379" s="346"/>
      <c r="H1379" s="346"/>
      <c r="I1379" s="307"/>
      <c r="U1379" s="155" t="str">
        <f t="shared" si="165"/>
        <v xml:space="preserve">  </v>
      </c>
    </row>
    <row r="1380" spans="1:21" hidden="1">
      <c r="A1380" s="303" t="s">
        <v>1735</v>
      </c>
      <c r="B1380" s="304" t="s">
        <v>1734</v>
      </c>
      <c r="C1380" s="212">
        <f>SUMIF('ตัดระหว่างกัน 2565'!D:D,$B1380,'ตัดระหว่างกัน 2565'!K:K)-SUMIF('ตัดระหว่างกัน 2565'!D:D,'หมายเหตุ (2)'!$B1380,'ตัดระหว่างกัน 2565'!L:L)</f>
        <v>0</v>
      </c>
      <c r="D1380" s="213">
        <f>SUMIF('ตัดระหว่างกัน 2564'!D:D,'หมายเหตุ (2)'!$B1380,'ตัดระหว่างกัน 2564'!K:K)-SUMIF('ตัดระหว่างกัน 2564'!D:D,$B1380,'ตัดระหว่างกัน 2564'!L:L)</f>
        <v>0</v>
      </c>
      <c r="E1380" s="305"/>
      <c r="F1380" s="346"/>
      <c r="G1380" s="346"/>
      <c r="H1380" s="346"/>
      <c r="I1380" s="307"/>
      <c r="U1380" s="155" t="str">
        <f t="shared" si="165"/>
        <v xml:space="preserve">  </v>
      </c>
    </row>
    <row r="1381" spans="1:21">
      <c r="A1381" s="303" t="s">
        <v>1737</v>
      </c>
      <c r="B1381" s="304" t="s">
        <v>1736</v>
      </c>
      <c r="C1381" s="212">
        <f>SUMIF('ตัดระหว่างกัน 2565'!D:D,$B1381,'ตัดระหว่างกัน 2565'!K:K)-SUMIF('ตัดระหว่างกัน 2565'!D:D,'หมายเหตุ (2)'!$B1381,'ตัดระหว่างกัน 2565'!L:L)</f>
        <v>0</v>
      </c>
      <c r="D1381" s="213">
        <f>SUMIF('ตัดระหว่างกัน 2564'!D:D,'หมายเหตุ (2)'!$B1381,'ตัดระหว่างกัน 2564'!K:K)-SUMIF('ตัดระหว่างกัน 2564'!D:D,$B1381,'ตัดระหว่างกัน 2564'!L:L)</f>
        <v>0</v>
      </c>
      <c r="E1381" s="305" t="s">
        <v>926</v>
      </c>
      <c r="F1381" s="310">
        <f>SUM(C1381:C1388)</f>
        <v>126445</v>
      </c>
      <c r="G1381" s="346"/>
      <c r="H1381" s="310">
        <f>SUM(D1381:D1388)</f>
        <v>119851</v>
      </c>
      <c r="I1381" s="307"/>
      <c r="U1381" s="155" t="str">
        <f t="shared" si="165"/>
        <v>แสดง</v>
      </c>
    </row>
    <row r="1382" spans="1:21" hidden="1">
      <c r="A1382" s="303" t="s">
        <v>1739</v>
      </c>
      <c r="B1382" s="304" t="s">
        <v>1738</v>
      </c>
      <c r="C1382" s="212">
        <f>SUMIF('ตัดระหว่างกัน 2565'!D:D,$B1382,'ตัดระหว่างกัน 2565'!K:K)-SUMIF('ตัดระหว่างกัน 2565'!D:D,'หมายเหตุ (2)'!$B1382,'ตัดระหว่างกัน 2565'!L:L)</f>
        <v>117270</v>
      </c>
      <c r="D1382" s="213">
        <f>SUMIF('ตัดระหว่างกัน 2564'!D:D,'หมายเหตุ (2)'!$B1382,'ตัดระหว่างกัน 2564'!K:K)-SUMIF('ตัดระหว่างกัน 2564'!D:D,$B1382,'ตัดระหว่างกัน 2564'!L:L)</f>
        <v>119851</v>
      </c>
      <c r="E1382" s="305"/>
      <c r="F1382" s="307"/>
      <c r="G1382" s="346"/>
      <c r="H1382" s="307"/>
      <c r="I1382" s="307"/>
      <c r="U1382" s="155" t="str">
        <f t="shared" si="165"/>
        <v xml:space="preserve">  </v>
      </c>
    </row>
    <row r="1383" spans="1:21" hidden="1">
      <c r="A1383" s="303" t="s">
        <v>1741</v>
      </c>
      <c r="B1383" s="304" t="s">
        <v>1740</v>
      </c>
      <c r="C1383" s="212">
        <f>SUMIF('ตัดระหว่างกัน 2565'!D:D,$B1383,'ตัดระหว่างกัน 2565'!K:K)-SUMIF('ตัดระหว่างกัน 2565'!D:D,'หมายเหตุ (2)'!$B1383,'ตัดระหว่างกัน 2565'!L:L)</f>
        <v>0</v>
      </c>
      <c r="D1383" s="213">
        <f>SUMIF('ตัดระหว่างกัน 2564'!D:D,'หมายเหตุ (2)'!$B1383,'ตัดระหว่างกัน 2564'!K:K)-SUMIF('ตัดระหว่างกัน 2564'!D:D,$B1383,'ตัดระหว่างกัน 2564'!L:L)</f>
        <v>0</v>
      </c>
      <c r="E1383" s="305"/>
      <c r="F1383" s="307"/>
      <c r="G1383" s="346"/>
      <c r="H1383" s="307"/>
      <c r="I1383" s="307"/>
      <c r="U1383" s="155" t="str">
        <f t="shared" si="165"/>
        <v xml:space="preserve">  </v>
      </c>
    </row>
    <row r="1384" spans="1:21" hidden="1">
      <c r="A1384" s="303" t="s">
        <v>1743</v>
      </c>
      <c r="B1384" s="304" t="s">
        <v>1742</v>
      </c>
      <c r="C1384" s="212">
        <f>SUMIF('ตัดระหว่างกัน 2565'!D:D,$B1384,'ตัดระหว่างกัน 2565'!K:K)-SUMIF('ตัดระหว่างกัน 2565'!D:D,'หมายเหตุ (2)'!$B1384,'ตัดระหว่างกัน 2565'!L:L)</f>
        <v>0</v>
      </c>
      <c r="D1384" s="213">
        <f>SUMIF('ตัดระหว่างกัน 2564'!D:D,'หมายเหตุ (2)'!$B1384,'ตัดระหว่างกัน 2564'!K:K)-SUMIF('ตัดระหว่างกัน 2564'!D:D,$B1384,'ตัดระหว่างกัน 2564'!L:L)</f>
        <v>0</v>
      </c>
      <c r="E1384" s="305"/>
      <c r="F1384" s="307"/>
      <c r="G1384" s="346"/>
      <c r="H1384" s="307"/>
      <c r="I1384" s="307"/>
      <c r="U1384" s="155" t="str">
        <f t="shared" si="165"/>
        <v xml:space="preserve">  </v>
      </c>
    </row>
    <row r="1385" spans="1:21" hidden="1">
      <c r="A1385" s="303" t="s">
        <v>1745</v>
      </c>
      <c r="B1385" s="304" t="s">
        <v>1744</v>
      </c>
      <c r="C1385" s="212">
        <f>SUMIF('ตัดระหว่างกัน 2565'!D:D,$B1385,'ตัดระหว่างกัน 2565'!K:K)-SUMIF('ตัดระหว่างกัน 2565'!D:D,'หมายเหตุ (2)'!$B1385,'ตัดระหว่างกัน 2565'!L:L)</f>
        <v>0</v>
      </c>
      <c r="D1385" s="213">
        <f>SUMIF('ตัดระหว่างกัน 2564'!D:D,'หมายเหตุ (2)'!$B1385,'ตัดระหว่างกัน 2564'!K:K)-SUMIF('ตัดระหว่างกัน 2564'!D:D,$B1385,'ตัดระหว่างกัน 2564'!L:L)</f>
        <v>0</v>
      </c>
      <c r="E1385" s="305"/>
      <c r="F1385" s="307"/>
      <c r="G1385" s="346"/>
      <c r="H1385" s="307"/>
      <c r="I1385" s="307"/>
      <c r="U1385" s="155" t="str">
        <f t="shared" si="165"/>
        <v xml:space="preserve">  </v>
      </c>
    </row>
    <row r="1386" spans="1:21" hidden="1">
      <c r="A1386" s="303" t="s">
        <v>1747</v>
      </c>
      <c r="B1386" s="304" t="s">
        <v>1746</v>
      </c>
      <c r="C1386" s="212">
        <f>SUMIF('ตัดระหว่างกัน 2565'!D:D,$B1386,'ตัดระหว่างกัน 2565'!K:K)-SUMIF('ตัดระหว่างกัน 2565'!D:D,'หมายเหตุ (2)'!$B1386,'ตัดระหว่างกัน 2565'!L:L)</f>
        <v>0</v>
      </c>
      <c r="D1386" s="213">
        <f>SUMIF('ตัดระหว่างกัน 2564'!D:D,'หมายเหตุ (2)'!$B1386,'ตัดระหว่างกัน 2564'!K:K)-SUMIF('ตัดระหว่างกัน 2564'!D:D,$B1386,'ตัดระหว่างกัน 2564'!L:L)</f>
        <v>0</v>
      </c>
      <c r="E1386" s="305"/>
      <c r="F1386" s="307"/>
      <c r="G1386" s="346"/>
      <c r="H1386" s="307"/>
      <c r="I1386" s="307"/>
      <c r="U1386" s="155" t="str">
        <f t="shared" si="165"/>
        <v xml:space="preserve">  </v>
      </c>
    </row>
    <row r="1387" spans="1:21" hidden="1">
      <c r="A1387" s="303" t="s">
        <v>1749</v>
      </c>
      <c r="B1387" s="304" t="s">
        <v>1748</v>
      </c>
      <c r="C1387" s="212">
        <f>SUMIF('ตัดระหว่างกัน 2565'!D:D,$B1387,'ตัดระหว่างกัน 2565'!K:K)-SUMIF('ตัดระหว่างกัน 2565'!D:D,'หมายเหตุ (2)'!$B1387,'ตัดระหว่างกัน 2565'!L:L)</f>
        <v>0</v>
      </c>
      <c r="D1387" s="213">
        <f>SUMIF('ตัดระหว่างกัน 2564'!D:D,'หมายเหตุ (2)'!$B1387,'ตัดระหว่างกัน 2564'!K:K)-SUMIF('ตัดระหว่างกัน 2564'!D:D,$B1387,'ตัดระหว่างกัน 2564'!L:L)</f>
        <v>0</v>
      </c>
      <c r="E1387" s="305"/>
      <c r="F1387" s="307"/>
      <c r="G1387" s="346"/>
      <c r="H1387" s="307"/>
      <c r="I1387" s="307"/>
      <c r="U1387" s="155" t="str">
        <f t="shared" si="165"/>
        <v xml:space="preserve">  </v>
      </c>
    </row>
    <row r="1388" spans="1:21" hidden="1">
      <c r="A1388" s="303" t="s">
        <v>926</v>
      </c>
      <c r="B1388" s="304" t="s">
        <v>1750</v>
      </c>
      <c r="C1388" s="212">
        <f>SUMIF('ตัดระหว่างกัน 2565'!D:D,$B1388,'ตัดระหว่างกัน 2565'!K:K)-SUMIF('ตัดระหว่างกัน 2565'!D:D,'หมายเหตุ (2)'!$B1388,'ตัดระหว่างกัน 2565'!L:L)</f>
        <v>9175</v>
      </c>
      <c r="D1388" s="213">
        <f>SUMIF('ตัดระหว่างกัน 2564'!D:D,'หมายเหตุ (2)'!$B1388,'ตัดระหว่างกัน 2564'!K:K)-SUMIF('ตัดระหว่างกัน 2564'!D:D,$B1388,'ตัดระหว่างกัน 2564'!L:L)</f>
        <v>0</v>
      </c>
      <c r="E1388" s="305"/>
      <c r="F1388" s="307"/>
      <c r="G1388" s="346"/>
      <c r="H1388" s="307"/>
      <c r="I1388" s="307"/>
      <c r="U1388" s="155" t="str">
        <f t="shared" si="165"/>
        <v xml:space="preserve">  </v>
      </c>
    </row>
    <row r="1389" spans="1:21" ht="20.25" thickBot="1">
      <c r="A1389" s="308"/>
      <c r="B1389" s="309"/>
      <c r="C1389" s="368"/>
      <c r="D1389" s="309"/>
      <c r="E1389" s="301" t="s">
        <v>927</v>
      </c>
      <c r="F1389" s="318">
        <f>SUM(F1307:F1388)</f>
        <v>126445</v>
      </c>
      <c r="G1389" s="346"/>
      <c r="H1389" s="318">
        <f>SUM(H1307:H1388)</f>
        <v>119851</v>
      </c>
      <c r="I1389" s="464"/>
      <c r="U1389" s="155" t="str">
        <f t="shared" si="165"/>
        <v>แสดง</v>
      </c>
    </row>
    <row r="1390" spans="1:21" ht="20.25" thickTop="1">
      <c r="G1390" s="346"/>
      <c r="U1390" s="155" t="str">
        <f t="shared" ref="U1390:U1391" si="167">IF($F$1389&lt;&gt;0,"แสดง",IF($H$1389&lt;&gt;0,"แสดง","  "))</f>
        <v>แสดง</v>
      </c>
    </row>
    <row r="1391" spans="1:21">
      <c r="U1391" s="155" t="str">
        <f t="shared" si="167"/>
        <v>แสดง</v>
      </c>
    </row>
    <row r="1392" spans="1:21" hidden="1">
      <c r="A1392" s="296"/>
      <c r="B1392" s="297"/>
      <c r="C1392" s="298"/>
      <c r="D1392" s="297"/>
      <c r="E1392" s="299" t="s">
        <v>1150</v>
      </c>
      <c r="F1392" s="293"/>
      <c r="G1392" s="293"/>
      <c r="H1392" s="293"/>
      <c r="I1392" s="463"/>
      <c r="U1392" s="155" t="str">
        <f>IF($F$1400&lt;&gt;0,"แสดง",IF($H$1400&lt;&gt;0,"แสดง","  "))</f>
        <v xml:space="preserve">  </v>
      </c>
    </row>
    <row r="1393" spans="1:21" hidden="1">
      <c r="A1393" s="300"/>
      <c r="B1393" s="297"/>
      <c r="C1393" s="298"/>
      <c r="D1393" s="297"/>
      <c r="E1393" s="301"/>
      <c r="H1393" s="462" t="s">
        <v>973</v>
      </c>
      <c r="I1393" s="463"/>
      <c r="U1393" s="155" t="str">
        <f t="shared" ref="U1393:U1402" si="168">IF(F1393&lt;&gt;0,"แสดง",IF(H1393&lt;&gt;0,"แสดง","  "))</f>
        <v>แสดง</v>
      </c>
    </row>
    <row r="1394" spans="1:21" hidden="1">
      <c r="A1394" s="300"/>
      <c r="B1394" s="297"/>
      <c r="C1394" s="298"/>
      <c r="D1394" s="297"/>
      <c r="E1394" s="301"/>
      <c r="F1394" s="302">
        <v>2565</v>
      </c>
      <c r="G1394" s="302"/>
      <c r="H1394" s="302">
        <v>2564</v>
      </c>
      <c r="I1394" s="302"/>
      <c r="U1394" s="155" t="str">
        <f t="shared" si="168"/>
        <v>แสดง</v>
      </c>
    </row>
    <row r="1395" spans="1:21" hidden="1">
      <c r="A1395" s="303" t="s">
        <v>1752</v>
      </c>
      <c r="B1395" s="304" t="s">
        <v>1751</v>
      </c>
      <c r="C1395" s="212">
        <f>SUMIF('ตัดระหว่างกัน 2565'!D:D,$B1395,'ตัดระหว่างกัน 2565'!K:K)-SUMIF('ตัดระหว่างกัน 2565'!D:D,'หมายเหตุ (2)'!$B1395,'ตัดระหว่างกัน 2565'!L:L)</f>
        <v>0</v>
      </c>
      <c r="D1395" s="213">
        <f>SUMIF('ตัดระหว่างกัน 2564'!D:D,'หมายเหตุ (2)'!$B1395,'ตัดระหว่างกัน 2564'!K:K)-SUMIF('ตัดระหว่างกัน 2564'!D:D,$B1395,'ตัดระหว่างกัน 2564'!L:L)</f>
        <v>0</v>
      </c>
      <c r="E1395" s="305" t="s">
        <v>928</v>
      </c>
      <c r="F1395" s="306">
        <f>SUM(C1395:C1396)</f>
        <v>0</v>
      </c>
      <c r="G1395" s="306"/>
      <c r="H1395" s="306">
        <f>SUM(D1395:D1396)</f>
        <v>0</v>
      </c>
      <c r="I1395" s="307"/>
      <c r="U1395" s="155" t="str">
        <f t="shared" si="168"/>
        <v xml:space="preserve">  </v>
      </c>
    </row>
    <row r="1396" spans="1:21" hidden="1">
      <c r="A1396" s="303" t="s">
        <v>1754</v>
      </c>
      <c r="B1396" s="304" t="s">
        <v>1753</v>
      </c>
      <c r="C1396" s="212">
        <f>SUMIF('ตัดระหว่างกัน 2565'!D:D,$B1396,'ตัดระหว่างกัน 2565'!K:K)-SUMIF('ตัดระหว่างกัน 2565'!D:D,'หมายเหตุ (2)'!$B1396,'ตัดระหว่างกัน 2565'!L:L)</f>
        <v>0</v>
      </c>
      <c r="D1396" s="213">
        <f>SUMIF('ตัดระหว่างกัน 2564'!D:D,'หมายเหตุ (2)'!$B1396,'ตัดระหว่างกัน 2564'!K:K)-SUMIF('ตัดระหว่างกัน 2564'!D:D,$B1396,'ตัดระหว่างกัน 2564'!L:L)</f>
        <v>0</v>
      </c>
      <c r="E1396" s="305"/>
      <c r="F1396" s="307"/>
      <c r="G1396" s="307"/>
      <c r="H1396" s="307"/>
      <c r="I1396" s="307"/>
      <c r="U1396" s="155" t="str">
        <f t="shared" si="168"/>
        <v xml:space="preserve">  </v>
      </c>
    </row>
    <row r="1397" spans="1:21" hidden="1">
      <c r="A1397" s="361" t="s">
        <v>929</v>
      </c>
      <c r="B1397" s="371">
        <v>5201030101.0010004</v>
      </c>
      <c r="C1397" s="212">
        <f>SUMIF('ตัดระหว่างกัน 2565'!D:D,$B1397,'ตัดระหว่างกัน 2565'!K:K)-SUMIF('ตัดระหว่างกัน 2565'!D:D,'หมายเหตุ (2)'!$B1397,'ตัดระหว่างกัน 2565'!L:L)</f>
        <v>0</v>
      </c>
      <c r="D1397" s="213">
        <f>SUMIF('ตัดระหว่างกัน 2564'!D:D,'หมายเหตุ (2)'!$B1397,'ตัดระหว่างกัน 2564'!K:K)-SUMIF('ตัดระหว่างกัน 2564'!D:D,$B1397,'ตัดระหว่างกัน 2564'!L:L)</f>
        <v>0</v>
      </c>
      <c r="E1397" s="333" t="s">
        <v>929</v>
      </c>
      <c r="F1397" s="346">
        <f>SUM(C1397)</f>
        <v>0</v>
      </c>
      <c r="G1397" s="346"/>
      <c r="H1397" s="346">
        <f>SUM(D1397)</f>
        <v>0</v>
      </c>
      <c r="I1397" s="264"/>
      <c r="U1397" s="155" t="str">
        <f t="shared" si="168"/>
        <v xml:space="preserve">  </v>
      </c>
    </row>
    <row r="1398" spans="1:21" hidden="1">
      <c r="A1398" s="308" t="s">
        <v>930</v>
      </c>
      <c r="B1398" s="372">
        <v>5201030102.0010004</v>
      </c>
      <c r="C1398" s="212">
        <f>SUMIF('ตัดระหว่างกัน 2565'!D:D,$B1398,'ตัดระหว่างกัน 2565'!K:K)-SUMIF('ตัดระหว่างกัน 2565'!D:D,'หมายเหตุ (2)'!$B1398,'ตัดระหว่างกัน 2565'!L:L)</f>
        <v>0</v>
      </c>
      <c r="D1398" s="213">
        <f>SUMIF('ตัดระหว่างกัน 2564'!D:D,'หมายเหตุ (2)'!$B1398,'ตัดระหว่างกัน 2564'!K:K)-SUMIF('ตัดระหว่างกัน 2564'!D:D,$B1398,'ตัดระหว่างกัน 2564'!L:L)</f>
        <v>0</v>
      </c>
      <c r="E1398" s="263" t="s">
        <v>930</v>
      </c>
      <c r="F1398" s="346">
        <f t="shared" ref="F1398:F1399" si="169">SUM(C1398)</f>
        <v>0</v>
      </c>
      <c r="G1398" s="346"/>
      <c r="H1398" s="346">
        <f>SUM(D1398)</f>
        <v>0</v>
      </c>
      <c r="I1398" s="264"/>
      <c r="U1398" s="155" t="str">
        <f t="shared" si="168"/>
        <v xml:space="preserve">  </v>
      </c>
    </row>
    <row r="1399" spans="1:21" hidden="1">
      <c r="A1399" s="308" t="s">
        <v>931</v>
      </c>
      <c r="B1399" s="372">
        <v>5201030199.0010004</v>
      </c>
      <c r="C1399" s="212">
        <f>SUMIF('ตัดระหว่างกัน 2565'!D:D,$B1399,'ตัดระหว่างกัน 2565'!K:K)-SUMIF('ตัดระหว่างกัน 2565'!D:D,'หมายเหตุ (2)'!$B1399,'ตัดระหว่างกัน 2565'!L:L)</f>
        <v>0</v>
      </c>
      <c r="D1399" s="213">
        <f>SUMIF('ตัดระหว่างกัน 2564'!D:D,'หมายเหตุ (2)'!$B1399,'ตัดระหว่างกัน 2564'!K:K)-SUMIF('ตัดระหว่างกัน 2564'!D:D,$B1399,'ตัดระหว่างกัน 2564'!L:L)</f>
        <v>0</v>
      </c>
      <c r="E1399" s="263" t="s">
        <v>931</v>
      </c>
      <c r="F1399" s="310">
        <f t="shared" si="169"/>
        <v>0</v>
      </c>
      <c r="G1399" s="346"/>
      <c r="H1399" s="310">
        <f>SUM(D1399)</f>
        <v>0</v>
      </c>
      <c r="I1399" s="264"/>
      <c r="U1399" s="155" t="str">
        <f t="shared" si="168"/>
        <v xml:space="preserve">  </v>
      </c>
    </row>
    <row r="1400" spans="1:21" ht="20.25" hidden="1" thickBot="1">
      <c r="E1400" s="301" t="s">
        <v>932</v>
      </c>
      <c r="F1400" s="354">
        <f>SUM(F1395:F1399)</f>
        <v>0</v>
      </c>
      <c r="G1400" s="346"/>
      <c r="H1400" s="354">
        <f>SUM(H1395:H1399)</f>
        <v>0</v>
      </c>
      <c r="I1400" s="464"/>
      <c r="J1400" s="265"/>
      <c r="K1400" s="265"/>
      <c r="L1400" s="263"/>
      <c r="M1400" s="263"/>
      <c r="U1400" s="155" t="str">
        <f t="shared" si="168"/>
        <v xml:space="preserve">  </v>
      </c>
    </row>
    <row r="1401" spans="1:21" hidden="1">
      <c r="E1401" s="263"/>
      <c r="F1401" s="264"/>
      <c r="G1401" s="346"/>
      <c r="H1401" s="264"/>
      <c r="I1401" s="264"/>
      <c r="J1401" s="265"/>
      <c r="K1401" s="265"/>
      <c r="L1401" s="263"/>
      <c r="M1401" s="263"/>
      <c r="U1401" s="155" t="str">
        <f t="shared" si="168"/>
        <v xml:space="preserve">  </v>
      </c>
    </row>
    <row r="1402" spans="1:21" hidden="1">
      <c r="G1402" s="346"/>
      <c r="U1402" s="155" t="str">
        <f t="shared" si="168"/>
        <v xml:space="preserve">  </v>
      </c>
    </row>
    <row r="1403" spans="1:21" hidden="1">
      <c r="A1403" s="373"/>
      <c r="B1403" s="373"/>
      <c r="C1403" s="374"/>
      <c r="D1403" s="373"/>
      <c r="E1403" s="293" t="s">
        <v>1149</v>
      </c>
      <c r="F1403" s="293"/>
      <c r="G1403" s="293"/>
      <c r="H1403" s="293"/>
      <c r="I1403" s="293"/>
      <c r="J1403" s="293"/>
      <c r="K1403" s="293"/>
      <c r="L1403" s="293"/>
      <c r="M1403" s="293"/>
      <c r="N1403" s="293"/>
      <c r="O1403" s="293"/>
      <c r="P1403" s="293"/>
      <c r="Q1403" s="293"/>
      <c r="R1403" s="293"/>
      <c r="S1403" s="293"/>
      <c r="T1403" s="293"/>
      <c r="U1403" s="155" t="str">
        <f t="shared" ref="U1403:U1406" si="170">IF($F$637&lt;&gt;0,"แสดง",IF($H$637&lt;&gt;0,"แสดง","  "))</f>
        <v>แสดง</v>
      </c>
    </row>
    <row r="1404" spans="1:21" hidden="1">
      <c r="A1404" s="308"/>
      <c r="B1404" s="308"/>
      <c r="C1404" s="375"/>
      <c r="D1404" s="308"/>
      <c r="E1404" s="295" t="s">
        <v>1771</v>
      </c>
      <c r="F1404" s="263"/>
      <c r="G1404" s="263"/>
      <c r="H1404" s="263"/>
      <c r="I1404" s="263"/>
      <c r="J1404" s="263"/>
      <c r="K1404" s="263"/>
      <c r="L1404" s="263"/>
      <c r="M1404" s="263"/>
      <c r="N1404" s="263"/>
      <c r="O1404" s="263"/>
      <c r="P1404" s="263"/>
      <c r="Q1404" s="263"/>
      <c r="R1404" s="263"/>
      <c r="S1404" s="263"/>
      <c r="T1404" s="263"/>
      <c r="U1404" s="155" t="str">
        <f t="shared" si="170"/>
        <v>แสดง</v>
      </c>
    </row>
    <row r="1405" spans="1:21">
      <c r="A1405" s="308"/>
      <c r="B1405" s="308"/>
      <c r="C1405" s="375"/>
      <c r="D1405" s="308"/>
      <c r="E1405" s="263"/>
      <c r="F1405" s="263"/>
      <c r="G1405" s="263"/>
      <c r="H1405" s="263"/>
      <c r="I1405" s="263"/>
      <c r="J1405" s="263"/>
      <c r="K1405" s="263"/>
      <c r="L1405" s="263"/>
      <c r="M1405" s="263"/>
      <c r="N1405" s="263"/>
      <c r="O1405" s="263"/>
      <c r="P1405" s="263"/>
      <c r="Q1405" s="263"/>
      <c r="R1405" s="263"/>
      <c r="S1405" s="263"/>
      <c r="T1405" s="263"/>
      <c r="U1405" s="155" t="str">
        <f t="shared" si="170"/>
        <v>แสดง</v>
      </c>
    </row>
    <row r="1406" spans="1:21">
      <c r="U1406" s="155" t="str">
        <f t="shared" si="170"/>
        <v>แสดง</v>
      </c>
    </row>
  </sheetData>
  <sheetProtection algorithmName="SHA-512" hashValue="NbbiUH78Zhhu/Obv00DV9w7TqJ2Gey4bGfsHinG7Yo49a77a2hukfJ8Qfxm3VKOwMJ51rWgU7aGuWVm4U+MJJQ==" saltValue="6vdM9uhg1Mf+1bdNmEb2Tw==" spinCount="100000" sheet="1" formatCells="0" formatColumns="0" formatRows="0" insertColumns="0" insertRows="0" insertHyperlinks="0" deleteColumns="0" deleteRows="0" sort="0" autoFilter="0" pivotTables="0"/>
  <autoFilter ref="U3:U1406">
    <filterColumn colId="0">
      <customFilters>
        <customFilter operator="notEqual" val=" "/>
      </customFilters>
    </filterColumn>
  </autoFilter>
  <mergeCells count="17">
    <mergeCell ref="E1:H1"/>
    <mergeCell ref="E2:H2"/>
    <mergeCell ref="E3:H3"/>
    <mergeCell ref="E553:P553"/>
    <mergeCell ref="F559:F560"/>
    <mergeCell ref="H559:H560"/>
    <mergeCell ref="J559:J560"/>
    <mergeCell ref="R597:T597"/>
    <mergeCell ref="E870:E871"/>
    <mergeCell ref="F1069:H1069"/>
    <mergeCell ref="F1107:H1107"/>
    <mergeCell ref="L565:P565"/>
    <mergeCell ref="F566:F567"/>
    <mergeCell ref="H566:H567"/>
    <mergeCell ref="J566:J567"/>
    <mergeCell ref="F573:L573"/>
    <mergeCell ref="N573:T573"/>
  </mergeCells>
  <pageMargins left="1.0236220472440944" right="3.937007874015748E-2" top="0.74803149606299213" bottom="0.23622047244094491" header="0.31496062992125984" footer="0.31496062992125984"/>
  <pageSetup paperSize="9" orientation="portrait" verticalDpi="36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7" tint="0.59999389629810485"/>
  </sheetPr>
  <dimension ref="A1:U1358"/>
  <sheetViews>
    <sheetView topLeftCell="E1" zoomScaleNormal="100" workbookViewId="0">
      <selection activeCell="T143" sqref="T143"/>
    </sheetView>
  </sheetViews>
  <sheetFormatPr defaultColWidth="8.875" defaultRowHeight="19.5"/>
  <cols>
    <col min="1" max="1" width="37.25" style="201" hidden="1" customWidth="1"/>
    <col min="2" max="2" width="16.75" style="201" hidden="1" customWidth="1"/>
    <col min="3" max="3" width="14" style="202" hidden="1" customWidth="1"/>
    <col min="4" max="4" width="21.25" style="201" hidden="1" customWidth="1"/>
    <col min="5" max="5" width="56.125" style="155" customWidth="1"/>
    <col min="6" max="6" width="14.5" style="155" customWidth="1"/>
    <col min="7" max="7" width="2.5" style="155" customWidth="1"/>
    <col min="8" max="8" width="14.5" style="155" customWidth="1"/>
    <col min="9" max="9" width="2.5" style="155" customWidth="1"/>
    <col min="10" max="10" width="14.5" style="155" customWidth="1"/>
    <col min="11" max="11" width="3.875" style="155" customWidth="1"/>
    <col min="12" max="12" width="15.875" style="155" customWidth="1"/>
    <col min="13" max="13" width="1" style="155" customWidth="1"/>
    <col min="14" max="14" width="14.75" style="155" customWidth="1"/>
    <col min="15" max="15" width="1" style="155" customWidth="1"/>
    <col min="16" max="16" width="14.75" style="155" customWidth="1"/>
    <col min="17" max="17" width="1" style="155" customWidth="1"/>
    <col min="18" max="18" width="14.75" style="155" customWidth="1"/>
    <col min="19" max="19" width="1" style="155" customWidth="1"/>
    <col min="20" max="20" width="6.875" style="155" customWidth="1"/>
    <col min="21" max="16384" width="8.875" style="155"/>
  </cols>
  <sheetData>
    <row r="1" spans="1:21">
      <c r="E1" s="486" t="s">
        <v>2074</v>
      </c>
      <c r="F1" s="486"/>
      <c r="G1" s="486"/>
      <c r="H1" s="486"/>
      <c r="I1" s="473"/>
      <c r="J1" s="473"/>
      <c r="K1" s="473"/>
    </row>
    <row r="2" spans="1:21">
      <c r="A2" s="203" t="s">
        <v>999</v>
      </c>
      <c r="B2" s="204" t="s">
        <v>1172</v>
      </c>
      <c r="C2" s="204">
        <v>2565</v>
      </c>
      <c r="D2" s="204">
        <v>2564</v>
      </c>
      <c r="E2" s="486" t="s">
        <v>998</v>
      </c>
      <c r="F2" s="486"/>
      <c r="G2" s="486"/>
      <c r="H2" s="486"/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</row>
    <row r="3" spans="1:21">
      <c r="B3" s="204"/>
      <c r="C3" s="205"/>
      <c r="D3" s="204"/>
      <c r="E3" s="486" t="s">
        <v>1765</v>
      </c>
      <c r="F3" s="486"/>
      <c r="G3" s="486"/>
      <c r="H3" s="486"/>
      <c r="I3" s="473"/>
      <c r="J3" s="473"/>
      <c r="K3" s="473"/>
      <c r="L3" s="473"/>
      <c r="M3" s="473"/>
      <c r="N3" s="473"/>
      <c r="O3" s="473"/>
      <c r="P3" s="473"/>
      <c r="Q3" s="473"/>
      <c r="R3" s="473"/>
      <c r="S3" s="473"/>
      <c r="T3" s="473"/>
      <c r="U3" s="156" t="s">
        <v>1800</v>
      </c>
    </row>
    <row r="4" spans="1:21">
      <c r="B4" s="206"/>
      <c r="C4" s="207"/>
      <c r="D4" s="206"/>
      <c r="E4" s="472" t="s">
        <v>1860</v>
      </c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155" t="str">
        <f>IF($F$12&lt;&gt;0,"แสดง",IF($H$12&lt;&gt;0,"แสดง","  "))</f>
        <v>แสดง</v>
      </c>
    </row>
    <row r="5" spans="1:21">
      <c r="B5" s="204"/>
      <c r="C5" s="205"/>
      <c r="D5" s="204"/>
      <c r="E5" s="209"/>
      <c r="H5" s="473" t="s">
        <v>973</v>
      </c>
      <c r="I5" s="208"/>
      <c r="J5" s="473"/>
      <c r="K5" s="473"/>
      <c r="L5" s="473"/>
      <c r="M5" s="473"/>
      <c r="N5" s="473"/>
      <c r="O5" s="473"/>
      <c r="P5" s="473"/>
      <c r="Q5" s="473"/>
      <c r="R5" s="473"/>
      <c r="S5" s="473"/>
      <c r="T5" s="473"/>
      <c r="U5" s="155" t="str">
        <f t="shared" ref="U5:U6" si="0">IF($F$12&lt;&gt;0,"แสดง",IF($H$12&lt;&gt;0,"แสดง","  "))</f>
        <v>แสดง</v>
      </c>
    </row>
    <row r="6" spans="1:21">
      <c r="B6" s="204"/>
      <c r="C6" s="205"/>
      <c r="D6" s="204"/>
      <c r="E6" s="209"/>
      <c r="F6" s="473">
        <v>2565</v>
      </c>
      <c r="G6" s="473"/>
      <c r="H6" s="473">
        <v>2564</v>
      </c>
      <c r="I6" s="473"/>
      <c r="J6" s="473"/>
      <c r="K6" s="473"/>
      <c r="L6" s="473"/>
      <c r="M6" s="473"/>
      <c r="N6" s="473"/>
      <c r="O6" s="473"/>
      <c r="P6" s="473"/>
      <c r="Q6" s="473"/>
      <c r="R6" s="473"/>
      <c r="S6" s="473"/>
      <c r="T6" s="473"/>
      <c r="U6" s="155" t="str">
        <f t="shared" si="0"/>
        <v>แสดง</v>
      </c>
    </row>
    <row r="7" spans="1:21" hidden="1">
      <c r="A7" s="210" t="s">
        <v>4</v>
      </c>
      <c r="B7" s="211" t="s">
        <v>3</v>
      </c>
      <c r="C7" s="212">
        <f>SUMIF('ตัดระหว่างกัน 2565'!D:D,$B7,'ตัดระหว่างกัน 2565'!K:K)-SUMIF('ตัดระหว่างกัน 2565'!D:D,'หมายเหตุ (3)'!$B7,'ตัดระหว่างกัน 2565'!L:L)</f>
        <v>0</v>
      </c>
      <c r="D7" s="213">
        <f>SUMIF('ตัดระหว่างกัน 2564'!D:D,'หมายเหตุ (3)'!$B7,'ตัดระหว่างกัน 2564'!K:K)-SUMIF('ตัดระหว่างกัน 2564'!D:D,$B7,'ตัดระหว่างกัน 2564'!L:L)</f>
        <v>0</v>
      </c>
      <c r="E7" s="214" t="s">
        <v>4</v>
      </c>
      <c r="F7" s="215">
        <f>SUM(C7)</f>
        <v>0</v>
      </c>
      <c r="G7" s="215"/>
      <c r="H7" s="215">
        <f>SUM(D7)</f>
        <v>0</v>
      </c>
      <c r="I7" s="216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155" t="str">
        <f>IF(F7&lt;&gt;0,"แสดง",IF(H7&lt;&gt;0,"แสดง","  "))</f>
        <v xml:space="preserve">  </v>
      </c>
    </row>
    <row r="8" spans="1:21">
      <c r="A8" s="218" t="s">
        <v>1211</v>
      </c>
      <c r="B8" s="219" t="s">
        <v>1210</v>
      </c>
      <c r="C8" s="212">
        <f>SUMIF('ตัดระหว่างกัน 2565'!D:D,$B8,'ตัดระหว่างกัน 2565'!K:K)-SUMIF('ตัดระหว่างกัน 2565'!D:D,'หมายเหตุ (3)'!$B8,'ตัดระหว่างกัน 2565'!L:L)</f>
        <v>0</v>
      </c>
      <c r="D8" s="213">
        <f>SUMIF('ตัดระหว่างกัน 2564'!D:D,'หมายเหตุ (3)'!$B8,'ตัดระหว่างกัน 2564'!K:K)-SUMIF('ตัดระหว่างกัน 2564'!D:D,$B8,'ตัดระหว่างกัน 2564'!L:L)</f>
        <v>0</v>
      </c>
      <c r="E8" s="158" t="s">
        <v>7</v>
      </c>
      <c r="F8" s="166">
        <f>SUM(C8:C9)</f>
        <v>91213243.350000009</v>
      </c>
      <c r="G8" s="166"/>
      <c r="H8" s="166">
        <f>SUM(D8:D9)</f>
        <v>78643894.269999996</v>
      </c>
      <c r="I8" s="160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55" t="str">
        <f t="shared" ref="U8:U87" si="1">IF(F8&lt;&gt;0,"แสดง",IF(H8&lt;&gt;0,"แสดง","  "))</f>
        <v>แสดง</v>
      </c>
    </row>
    <row r="9" spans="1:21" hidden="1">
      <c r="A9" s="218" t="s">
        <v>1209</v>
      </c>
      <c r="B9" s="219" t="s">
        <v>1208</v>
      </c>
      <c r="C9" s="212">
        <f>SUMIF('ตัดระหว่างกัน 2565'!D:D,$B9,'ตัดระหว่างกัน 2565'!K:K)-SUMIF('ตัดระหว่างกัน 2565'!D:D,'หมายเหตุ (3)'!$B9,'ตัดระหว่างกัน 2565'!L:L)</f>
        <v>91213243.350000009</v>
      </c>
      <c r="D9" s="213">
        <f>SUMIF('ตัดระหว่างกัน 2564'!D:D,'หมายเหตุ (3)'!$B9,'ตัดระหว่างกัน 2564'!K:K)-SUMIF('ตัดระหว่างกัน 2564'!D:D,$B9,'ตัดระหว่างกัน 2564'!L:L)</f>
        <v>78643894.269999996</v>
      </c>
      <c r="E9" s="158"/>
      <c r="F9" s="166"/>
      <c r="G9" s="166"/>
      <c r="H9" s="166"/>
      <c r="I9" s="160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55" t="str">
        <f t="shared" si="1"/>
        <v xml:space="preserve">  </v>
      </c>
    </row>
    <row r="10" spans="1:21" hidden="1">
      <c r="A10" s="210" t="s">
        <v>1034</v>
      </c>
      <c r="B10" s="211" t="s">
        <v>1035</v>
      </c>
      <c r="C10" s="212">
        <f>SUMIF('ตัดระหว่างกัน 2565'!D:D,$B10,'ตัดระหว่างกัน 2565'!K:K)-SUMIF('ตัดระหว่างกัน 2565'!D:D,'หมายเหตุ (3)'!$B10,'ตัดระหว่างกัน 2565'!L:L)</f>
        <v>0</v>
      </c>
      <c r="D10" s="213">
        <f>SUMIF('ตัดระหว่างกัน 2564'!D:D,'หมายเหตุ (3)'!$B10,'ตัดระหว่างกัน 2564'!K:K)-SUMIF('ตัดระหว่างกัน 2564'!D:D,$B10,'ตัดระหว่างกัน 2564'!L:L)</f>
        <v>0</v>
      </c>
      <c r="E10" s="158" t="s">
        <v>1068</v>
      </c>
      <c r="F10" s="166">
        <f>SUM(C10)</f>
        <v>0</v>
      </c>
      <c r="G10" s="166"/>
      <c r="H10" s="166">
        <f>SUM(D10)</f>
        <v>0</v>
      </c>
      <c r="I10" s="160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155" t="str">
        <f t="shared" si="1"/>
        <v xml:space="preserve">  </v>
      </c>
    </row>
    <row r="11" spans="1:21" hidden="1">
      <c r="A11" s="210" t="s">
        <v>5</v>
      </c>
      <c r="B11" s="211" t="s">
        <v>6</v>
      </c>
      <c r="C11" s="212">
        <f>SUMIF('ตัดระหว่างกัน 2565'!D:D,$B11,'ตัดระหว่างกัน 2565'!K:K)-SUMIF('ตัดระหว่างกัน 2565'!D:D,'หมายเหตุ (3)'!$B11,'ตัดระหว่างกัน 2565'!L:L)</f>
        <v>0</v>
      </c>
      <c r="D11" s="213">
        <f>SUMIF('ตัดระหว่างกัน 2564'!D:D,'หมายเหตุ (3)'!$B11,'ตัดระหว่างกัน 2564'!K:K)-SUMIF('ตัดระหว่างกัน 2564'!D:D,$B11,'ตัดระหว่างกัน 2564'!L:L)</f>
        <v>0</v>
      </c>
      <c r="E11" s="214" t="s">
        <v>5</v>
      </c>
      <c r="F11" s="215">
        <f>SUM(C11)</f>
        <v>0</v>
      </c>
      <c r="G11" s="166"/>
      <c r="H11" s="215">
        <f>SUM(D11)</f>
        <v>0</v>
      </c>
      <c r="I11" s="216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155" t="str">
        <f t="shared" si="1"/>
        <v xml:space="preserve">  </v>
      </c>
    </row>
    <row r="12" spans="1:21" ht="20.25" thickBot="1">
      <c r="B12" s="220"/>
      <c r="C12" s="212"/>
      <c r="D12" s="220"/>
      <c r="E12" s="156" t="s">
        <v>1000</v>
      </c>
      <c r="F12" s="221">
        <f>SUM(F7:F11)</f>
        <v>91213243.350000009</v>
      </c>
      <c r="G12" s="166"/>
      <c r="H12" s="221">
        <f>SUM(H7:H11)</f>
        <v>78643894.269999996</v>
      </c>
      <c r="I12" s="183"/>
      <c r="J12" s="473"/>
      <c r="K12" s="473"/>
      <c r="L12" s="222"/>
      <c r="M12" s="222"/>
      <c r="N12" s="222"/>
      <c r="O12" s="222"/>
      <c r="P12" s="222"/>
      <c r="Q12" s="222"/>
      <c r="R12" s="222"/>
      <c r="S12" s="222"/>
      <c r="T12" s="222"/>
      <c r="U12" s="155" t="str">
        <f t="shared" si="1"/>
        <v>แสดง</v>
      </c>
    </row>
    <row r="13" spans="1:21" ht="20.25" thickTop="1">
      <c r="G13" s="166"/>
      <c r="U13" s="155" t="str">
        <f t="shared" ref="U13:U14" si="2">IF($F$12&lt;&gt;0,"แสดง",IF($H$12&lt;&gt;0,"แสดง","  "))</f>
        <v>แสดง</v>
      </c>
    </row>
    <row r="14" spans="1:21">
      <c r="G14" s="166"/>
      <c r="U14" s="155" t="str">
        <f t="shared" si="2"/>
        <v>แสดง</v>
      </c>
    </row>
    <row r="15" spans="1:21" hidden="1">
      <c r="A15" s="203"/>
      <c r="B15" s="204"/>
      <c r="C15" s="205"/>
      <c r="D15" s="204"/>
      <c r="E15" s="472" t="s">
        <v>1861</v>
      </c>
      <c r="F15" s="179"/>
      <c r="G15" s="166"/>
      <c r="H15" s="179"/>
      <c r="I15" s="473"/>
      <c r="L15" s="473"/>
      <c r="M15" s="473"/>
      <c r="N15" s="473"/>
      <c r="O15" s="473"/>
      <c r="P15" s="473"/>
      <c r="Q15" s="473"/>
      <c r="R15" s="473"/>
      <c r="S15" s="473"/>
      <c r="T15" s="473"/>
      <c r="U15" s="155" t="str">
        <f t="shared" ref="U15:U17" si="3">IF($F$18&lt;&gt;0,"แสดง",IF($H$18&lt;&gt;0,"แสดง",IF($H$21&lt;&gt;0,"แสดง",IF($F$21&lt;&gt;0,"แสดง","  "))))</f>
        <v xml:space="preserve">  </v>
      </c>
    </row>
    <row r="16" spans="1:21" hidden="1">
      <c r="A16" s="223"/>
      <c r="B16" s="204"/>
      <c r="C16" s="205"/>
      <c r="D16" s="204"/>
      <c r="E16" s="209"/>
      <c r="G16" s="166"/>
      <c r="H16" s="473" t="s">
        <v>973</v>
      </c>
      <c r="I16" s="208"/>
      <c r="L16" s="473"/>
      <c r="M16" s="473"/>
      <c r="N16" s="473"/>
      <c r="O16" s="473"/>
      <c r="P16" s="473"/>
      <c r="Q16" s="473"/>
      <c r="R16" s="473"/>
      <c r="S16" s="473"/>
      <c r="T16" s="473"/>
      <c r="U16" s="155" t="str">
        <f t="shared" si="3"/>
        <v xml:space="preserve">  </v>
      </c>
    </row>
    <row r="17" spans="1:21" hidden="1">
      <c r="A17" s="223"/>
      <c r="B17" s="204"/>
      <c r="C17" s="205"/>
      <c r="D17" s="204"/>
      <c r="E17" s="209"/>
      <c r="F17" s="473">
        <v>2565</v>
      </c>
      <c r="G17" s="166"/>
      <c r="H17" s="473">
        <v>2564</v>
      </c>
      <c r="I17" s="473"/>
      <c r="L17" s="473"/>
      <c r="M17" s="473"/>
      <c r="N17" s="473"/>
      <c r="O17" s="473"/>
      <c r="P17" s="473"/>
      <c r="Q17" s="473"/>
      <c r="R17" s="473"/>
      <c r="S17" s="473"/>
      <c r="T17" s="473"/>
      <c r="U17" s="155" t="str">
        <f t="shared" si="3"/>
        <v xml:space="preserve">  </v>
      </c>
    </row>
    <row r="18" spans="1:21" hidden="1">
      <c r="A18" s="224" t="s">
        <v>1215</v>
      </c>
      <c r="B18" s="225" t="s">
        <v>1212</v>
      </c>
      <c r="C18" s="212">
        <f>SUMIF('ตัดระหว่างกัน 2565'!D:D,$B18,'ตัดระหว่างกัน 2565'!K:K)-SUMIF('ตัดระหว่างกัน 2565'!D:D,'หมายเหตุ (3)'!$B18,'ตัดระหว่างกัน 2565'!L:L)</f>
        <v>0</v>
      </c>
      <c r="D18" s="213">
        <f>SUMIF('ตัดระหว่างกัน 2564'!D:D,'หมายเหตุ (3)'!$B18,'ตัดระหว่างกัน 2564'!K:K)-SUMIF('ตัดระหว่างกัน 2564'!D:D,$B18,'ตัดระหว่างกัน 2564'!L:L)</f>
        <v>0</v>
      </c>
      <c r="E18" s="158" t="s">
        <v>22</v>
      </c>
      <c r="F18" s="166">
        <f>SUM(C18:C20)</f>
        <v>0</v>
      </c>
      <c r="G18" s="166"/>
      <c r="H18" s="166">
        <f>SUM(D18:D20)</f>
        <v>0</v>
      </c>
      <c r="I18" s="166"/>
      <c r="L18" s="226"/>
      <c r="M18" s="226"/>
      <c r="N18" s="226"/>
      <c r="O18" s="226"/>
      <c r="P18" s="226"/>
      <c r="Q18" s="226"/>
      <c r="R18" s="226"/>
      <c r="S18" s="226"/>
      <c r="T18" s="226"/>
      <c r="U18" s="155" t="str">
        <f t="shared" si="1"/>
        <v xml:space="preserve">  </v>
      </c>
    </row>
    <row r="19" spans="1:21" hidden="1">
      <c r="A19" s="224" t="s">
        <v>1216</v>
      </c>
      <c r="B19" s="225" t="s">
        <v>1213</v>
      </c>
      <c r="C19" s="212">
        <f>SUMIF('ตัดระหว่างกัน 2565'!D:D,$B19,'ตัดระหว่างกัน 2565'!K:K)-SUMIF('ตัดระหว่างกัน 2565'!D:D,'หมายเหตุ (3)'!$B19,'ตัดระหว่างกัน 2565'!L:L)</f>
        <v>0</v>
      </c>
      <c r="D19" s="213">
        <f>SUMIF('ตัดระหว่างกัน 2564'!D:D,'หมายเหตุ (3)'!$B19,'ตัดระหว่างกัน 2564'!K:K)-SUMIF('ตัดระหว่างกัน 2564'!D:D,$B19,'ตัดระหว่างกัน 2564'!L:L)</f>
        <v>0</v>
      </c>
      <c r="E19" s="158"/>
      <c r="F19" s="159"/>
      <c r="G19" s="166"/>
      <c r="H19" s="159"/>
      <c r="I19" s="159"/>
      <c r="L19" s="226"/>
      <c r="M19" s="226"/>
      <c r="N19" s="226"/>
      <c r="O19" s="226"/>
      <c r="P19" s="226"/>
      <c r="Q19" s="226"/>
      <c r="R19" s="226"/>
      <c r="S19" s="226"/>
      <c r="T19" s="226"/>
      <c r="U19" s="155" t="str">
        <f t="shared" si="1"/>
        <v xml:space="preserve">  </v>
      </c>
    </row>
    <row r="20" spans="1:21" hidden="1">
      <c r="A20" s="224" t="s">
        <v>1217</v>
      </c>
      <c r="B20" s="225" t="s">
        <v>1214</v>
      </c>
      <c r="C20" s="212">
        <f>SUMIF('ตัดระหว่างกัน 2565'!D:D,$B20,'ตัดระหว่างกัน 2565'!K:K)-SUMIF('ตัดระหว่างกัน 2565'!D:D,'หมายเหตุ (3)'!$B20,'ตัดระหว่างกัน 2565'!L:L)</f>
        <v>0</v>
      </c>
      <c r="D20" s="213">
        <f>SUMIF('ตัดระหว่างกัน 2564'!D:D,'หมายเหตุ (3)'!$B20,'ตัดระหว่างกัน 2564'!K:K)-SUMIF('ตัดระหว่างกัน 2564'!D:D,$B20,'ตัดระหว่างกัน 2564'!L:L)</f>
        <v>0</v>
      </c>
      <c r="E20" s="158"/>
      <c r="F20" s="159"/>
      <c r="G20" s="166"/>
      <c r="H20" s="159"/>
      <c r="I20" s="159"/>
      <c r="L20" s="226"/>
      <c r="M20" s="226"/>
      <c r="N20" s="226"/>
      <c r="O20" s="226"/>
      <c r="P20" s="226"/>
      <c r="Q20" s="226"/>
      <c r="R20" s="226"/>
      <c r="S20" s="226"/>
      <c r="T20" s="226"/>
      <c r="U20" s="155" t="str">
        <f t="shared" si="1"/>
        <v xml:space="preserve">  </v>
      </c>
    </row>
    <row r="21" spans="1:21" hidden="1">
      <c r="A21" s="224" t="s">
        <v>1225</v>
      </c>
      <c r="B21" s="219" t="s">
        <v>1226</v>
      </c>
      <c r="C21" s="212">
        <f>SUMIF('ตัดระหว่างกัน 2565'!D:D,$B21,'ตัดระหว่างกัน 2565'!K:K)-SUMIF('ตัดระหว่างกัน 2565'!D:D,'หมายเหตุ (3)'!$B21,'ตัดระหว่างกัน 2565'!L:L)</f>
        <v>0</v>
      </c>
      <c r="D21" s="213">
        <f>SUMIF('ตัดระหว่างกัน 2564'!D:D,'หมายเหตุ (3)'!$B21,'ตัดระหว่างกัน 2564'!K:K)-SUMIF('ตัดระหว่างกัน 2564'!D:D,$B21,'ตัดระหว่างกัน 2564'!L:L)</f>
        <v>0</v>
      </c>
      <c r="E21" s="158" t="s">
        <v>24</v>
      </c>
      <c r="F21" s="166">
        <f>SUM(C21:C28)</f>
        <v>0</v>
      </c>
      <c r="G21" s="166"/>
      <c r="H21" s="166">
        <f>SUM(D21:D28)</f>
        <v>0</v>
      </c>
      <c r="I21" s="166"/>
      <c r="L21" s="167"/>
      <c r="M21" s="167"/>
      <c r="N21" s="167"/>
      <c r="O21" s="167"/>
      <c r="P21" s="167"/>
      <c r="Q21" s="167"/>
      <c r="R21" s="167"/>
      <c r="S21" s="167"/>
      <c r="T21" s="167"/>
      <c r="U21" s="155" t="str">
        <f t="shared" si="1"/>
        <v xml:space="preserve">  </v>
      </c>
    </row>
    <row r="22" spans="1:21" hidden="1">
      <c r="A22" s="224" t="s">
        <v>1227</v>
      </c>
      <c r="B22" s="219" t="s">
        <v>1218</v>
      </c>
      <c r="C22" s="212">
        <f>SUMIF('ตัดระหว่างกัน 2565'!D:D,$B22,'ตัดระหว่างกัน 2565'!K:K)-SUMIF('ตัดระหว่างกัน 2565'!D:D,'หมายเหตุ (3)'!$B22,'ตัดระหว่างกัน 2565'!L:L)</f>
        <v>0</v>
      </c>
      <c r="D22" s="213">
        <f>SUMIF('ตัดระหว่างกัน 2564'!D:D,'หมายเหตุ (3)'!$B22,'ตัดระหว่างกัน 2564'!K:K)-SUMIF('ตัดระหว่างกัน 2564'!D:D,$B22,'ตัดระหว่างกัน 2564'!L:L)</f>
        <v>0</v>
      </c>
      <c r="E22" s="158"/>
      <c r="F22" s="159"/>
      <c r="G22" s="166"/>
      <c r="H22" s="159"/>
      <c r="I22" s="159"/>
      <c r="L22" s="167"/>
      <c r="M22" s="167"/>
      <c r="N22" s="167"/>
      <c r="O22" s="167"/>
      <c r="P22" s="167"/>
      <c r="Q22" s="167"/>
      <c r="R22" s="167"/>
      <c r="S22" s="167"/>
      <c r="T22" s="167"/>
      <c r="U22" s="155" t="str">
        <f t="shared" si="1"/>
        <v xml:space="preserve">  </v>
      </c>
    </row>
    <row r="23" spans="1:21" hidden="1">
      <c r="A23" s="224" t="s">
        <v>1228</v>
      </c>
      <c r="B23" s="219" t="s">
        <v>1219</v>
      </c>
      <c r="C23" s="212">
        <f>SUMIF('ตัดระหว่างกัน 2565'!D:D,$B23,'ตัดระหว่างกัน 2565'!K:K)-SUMIF('ตัดระหว่างกัน 2565'!D:D,'หมายเหตุ (3)'!$B23,'ตัดระหว่างกัน 2565'!L:L)</f>
        <v>0</v>
      </c>
      <c r="D23" s="213">
        <f>SUMIF('ตัดระหว่างกัน 2564'!D:D,'หมายเหตุ (3)'!$B23,'ตัดระหว่างกัน 2564'!K:K)-SUMIF('ตัดระหว่างกัน 2564'!D:D,$B23,'ตัดระหว่างกัน 2564'!L:L)</f>
        <v>0</v>
      </c>
      <c r="E23" s="158"/>
      <c r="F23" s="159"/>
      <c r="G23" s="166"/>
      <c r="H23" s="159"/>
      <c r="I23" s="159"/>
      <c r="L23" s="167"/>
      <c r="M23" s="167"/>
      <c r="N23" s="167"/>
      <c r="O23" s="167"/>
      <c r="P23" s="167"/>
      <c r="Q23" s="167"/>
      <c r="R23" s="167"/>
      <c r="S23" s="167"/>
      <c r="T23" s="167"/>
      <c r="U23" s="155" t="str">
        <f t="shared" si="1"/>
        <v xml:space="preserve">  </v>
      </c>
    </row>
    <row r="24" spans="1:21" hidden="1">
      <c r="A24" s="224" t="s">
        <v>1229</v>
      </c>
      <c r="B24" s="219" t="s">
        <v>1221</v>
      </c>
      <c r="C24" s="212">
        <f>SUMIF('ตัดระหว่างกัน 2565'!D:D,$B24,'ตัดระหว่างกัน 2565'!K:K)-SUMIF('ตัดระหว่างกัน 2565'!D:D,'หมายเหตุ (3)'!$B24,'ตัดระหว่างกัน 2565'!L:L)</f>
        <v>0</v>
      </c>
      <c r="D24" s="213">
        <f>SUMIF('ตัดระหว่างกัน 2564'!D:D,'หมายเหตุ (3)'!$B24,'ตัดระหว่างกัน 2564'!K:K)-SUMIF('ตัดระหว่างกัน 2564'!D:D,$B24,'ตัดระหว่างกัน 2564'!L:L)</f>
        <v>0</v>
      </c>
      <c r="E24" s="158"/>
      <c r="F24" s="159"/>
      <c r="G24" s="166"/>
      <c r="H24" s="159"/>
      <c r="I24" s="159"/>
      <c r="L24" s="167"/>
      <c r="M24" s="167"/>
      <c r="N24" s="167"/>
      <c r="O24" s="167"/>
      <c r="P24" s="167"/>
      <c r="Q24" s="167"/>
      <c r="R24" s="167"/>
      <c r="S24" s="167"/>
      <c r="T24" s="167"/>
      <c r="U24" s="155" t="str">
        <f t="shared" si="1"/>
        <v xml:space="preserve">  </v>
      </c>
    </row>
    <row r="25" spans="1:21" hidden="1">
      <c r="A25" s="224" t="s">
        <v>1230</v>
      </c>
      <c r="B25" s="219" t="s">
        <v>1222</v>
      </c>
      <c r="C25" s="212">
        <f>SUMIF('ตัดระหว่างกัน 2565'!D:D,$B25,'ตัดระหว่างกัน 2565'!K:K)-SUMIF('ตัดระหว่างกัน 2565'!D:D,'หมายเหตุ (3)'!$B25,'ตัดระหว่างกัน 2565'!L:L)</f>
        <v>0</v>
      </c>
      <c r="D25" s="213">
        <f>SUMIF('ตัดระหว่างกัน 2564'!D:D,'หมายเหตุ (3)'!$B25,'ตัดระหว่างกัน 2564'!K:K)-SUMIF('ตัดระหว่างกัน 2564'!D:D,$B25,'ตัดระหว่างกัน 2564'!L:L)</f>
        <v>0</v>
      </c>
      <c r="E25" s="158"/>
      <c r="F25" s="159"/>
      <c r="G25" s="166"/>
      <c r="H25" s="159"/>
      <c r="I25" s="159"/>
      <c r="L25" s="167"/>
      <c r="M25" s="167"/>
      <c r="N25" s="167"/>
      <c r="O25" s="167"/>
      <c r="P25" s="167"/>
      <c r="Q25" s="167"/>
      <c r="R25" s="167"/>
      <c r="S25" s="167"/>
      <c r="T25" s="167"/>
      <c r="U25" s="155" t="str">
        <f t="shared" si="1"/>
        <v xml:space="preserve">  </v>
      </c>
    </row>
    <row r="26" spans="1:21" hidden="1">
      <c r="A26" s="224" t="s">
        <v>1231</v>
      </c>
      <c r="B26" s="219" t="s">
        <v>1220</v>
      </c>
      <c r="C26" s="212">
        <f>SUMIF('ตัดระหว่างกัน 2565'!D:D,$B26,'ตัดระหว่างกัน 2565'!K:K)-SUMIF('ตัดระหว่างกัน 2565'!D:D,'หมายเหตุ (3)'!$B26,'ตัดระหว่างกัน 2565'!L:L)</f>
        <v>0</v>
      </c>
      <c r="D26" s="213">
        <f>SUMIF('ตัดระหว่างกัน 2564'!D:D,'หมายเหตุ (3)'!$B26,'ตัดระหว่างกัน 2564'!K:K)-SUMIF('ตัดระหว่างกัน 2564'!D:D,$B26,'ตัดระหว่างกัน 2564'!L:L)</f>
        <v>0</v>
      </c>
      <c r="E26" s="158"/>
      <c r="F26" s="159"/>
      <c r="G26" s="166"/>
      <c r="H26" s="159"/>
      <c r="I26" s="159"/>
      <c r="L26" s="167"/>
      <c r="M26" s="167"/>
      <c r="N26" s="167"/>
      <c r="O26" s="167"/>
      <c r="P26" s="167"/>
      <c r="Q26" s="167"/>
      <c r="R26" s="167"/>
      <c r="S26" s="167"/>
      <c r="T26" s="167"/>
      <c r="U26" s="155" t="str">
        <f t="shared" si="1"/>
        <v xml:space="preserve">  </v>
      </c>
    </row>
    <row r="27" spans="1:21" hidden="1">
      <c r="A27" s="224" t="s">
        <v>1232</v>
      </c>
      <c r="B27" s="219" t="s">
        <v>1223</v>
      </c>
      <c r="C27" s="212">
        <f>SUMIF('ตัดระหว่างกัน 2565'!D:D,$B27,'ตัดระหว่างกัน 2565'!K:K)-SUMIF('ตัดระหว่างกัน 2565'!D:D,'หมายเหตุ (3)'!$B27,'ตัดระหว่างกัน 2565'!L:L)</f>
        <v>0</v>
      </c>
      <c r="D27" s="213">
        <f>SUMIF('ตัดระหว่างกัน 2564'!D:D,'หมายเหตุ (3)'!$B27,'ตัดระหว่างกัน 2564'!K:K)-SUMIF('ตัดระหว่างกัน 2564'!D:D,$B27,'ตัดระหว่างกัน 2564'!L:L)</f>
        <v>0</v>
      </c>
      <c r="E27" s="158"/>
      <c r="F27" s="159"/>
      <c r="G27" s="166"/>
      <c r="H27" s="159"/>
      <c r="I27" s="159"/>
      <c r="L27" s="167"/>
      <c r="M27" s="167"/>
      <c r="N27" s="167"/>
      <c r="O27" s="167"/>
      <c r="P27" s="167"/>
      <c r="Q27" s="167"/>
      <c r="R27" s="167"/>
      <c r="S27" s="167"/>
      <c r="T27" s="167"/>
      <c r="U27" s="155" t="str">
        <f t="shared" si="1"/>
        <v xml:space="preserve">  </v>
      </c>
    </row>
    <row r="28" spans="1:21" hidden="1">
      <c r="A28" s="224" t="s">
        <v>1233</v>
      </c>
      <c r="B28" s="219" t="s">
        <v>1224</v>
      </c>
      <c r="C28" s="212">
        <f>SUMIF('ตัดระหว่างกัน 2565'!D:D,$B28,'ตัดระหว่างกัน 2565'!K:K)-SUMIF('ตัดระหว่างกัน 2565'!D:D,'หมายเหตุ (3)'!$B28,'ตัดระหว่างกัน 2565'!L:L)</f>
        <v>0</v>
      </c>
      <c r="D28" s="213">
        <f>SUMIF('ตัดระหว่างกัน 2564'!D:D,'หมายเหตุ (3)'!$B28,'ตัดระหว่างกัน 2564'!K:K)-SUMIF('ตัดระหว่างกัน 2564'!D:D,$B28,'ตัดระหว่างกัน 2564'!L:L)</f>
        <v>0</v>
      </c>
      <c r="E28" s="158"/>
      <c r="F28" s="159"/>
      <c r="G28" s="166"/>
      <c r="H28" s="159"/>
      <c r="I28" s="159"/>
      <c r="L28" s="167"/>
      <c r="M28" s="167"/>
      <c r="N28" s="167"/>
      <c r="O28" s="167"/>
      <c r="P28" s="167"/>
      <c r="Q28" s="167"/>
      <c r="R28" s="167"/>
      <c r="S28" s="167"/>
      <c r="T28" s="167"/>
      <c r="U28" s="155" t="str">
        <f t="shared" si="1"/>
        <v xml:space="preserve">  </v>
      </c>
    </row>
    <row r="29" spans="1:21" hidden="1">
      <c r="A29" s="227" t="s">
        <v>1243</v>
      </c>
      <c r="B29" s="219" t="s">
        <v>1234</v>
      </c>
      <c r="C29" s="212">
        <f>SUMIF('ตัดระหว่างกัน 2565'!D:D,$B29,'ตัดระหว่างกัน 2565'!K:K)-SUMIF('ตัดระหว่างกัน 2565'!D:D,'หมายเหตุ (3)'!$B29,'ตัดระหว่างกัน 2565'!L:L)</f>
        <v>0</v>
      </c>
      <c r="D29" s="213">
        <f>SUMIF('ตัดระหว่างกัน 2564'!D:D,'หมายเหตุ (3)'!$B29,'ตัดระหว่างกัน 2564'!K:K)-SUMIF('ตัดระหว่างกัน 2564'!D:D,$B29,'ตัดระหว่างกัน 2564'!L:L)</f>
        <v>0</v>
      </c>
      <c r="E29" s="158" t="s">
        <v>1839</v>
      </c>
      <c r="F29" s="196">
        <f>SUM(C29:C37)</f>
        <v>0</v>
      </c>
      <c r="G29" s="166"/>
      <c r="H29" s="196">
        <f>SUM(D29:D37)</f>
        <v>0</v>
      </c>
      <c r="I29" s="228"/>
      <c r="J29" s="158"/>
      <c r="K29" s="158"/>
      <c r="L29" s="167"/>
      <c r="M29" s="167"/>
      <c r="N29" s="167"/>
      <c r="O29" s="167"/>
      <c r="P29" s="167"/>
      <c r="Q29" s="167"/>
      <c r="R29" s="167"/>
      <c r="S29" s="167"/>
      <c r="T29" s="167"/>
      <c r="U29" s="155" t="str">
        <f t="shared" si="1"/>
        <v xml:space="preserve">  </v>
      </c>
    </row>
    <row r="30" spans="1:21" hidden="1">
      <c r="A30" s="227" t="s">
        <v>1244</v>
      </c>
      <c r="B30" s="219" t="s">
        <v>1235</v>
      </c>
      <c r="C30" s="212">
        <f>SUMIF('ตัดระหว่างกัน 2565'!D:D,$B30,'ตัดระหว่างกัน 2565'!K:K)-SUMIF('ตัดระหว่างกัน 2565'!D:D,'หมายเหตุ (3)'!$B30,'ตัดระหว่างกัน 2565'!L:L)</f>
        <v>0</v>
      </c>
      <c r="D30" s="213">
        <f>SUMIF('ตัดระหว่างกัน 2564'!D:D,'หมายเหตุ (3)'!$B30,'ตัดระหว่างกัน 2564'!K:K)-SUMIF('ตัดระหว่างกัน 2564'!D:D,$B30,'ตัดระหว่างกัน 2564'!L:L)</f>
        <v>0</v>
      </c>
      <c r="E30" s="158"/>
      <c r="F30" s="159"/>
      <c r="G30" s="166"/>
      <c r="H30" s="159"/>
      <c r="I30" s="159"/>
      <c r="J30" s="158"/>
      <c r="K30" s="158"/>
      <c r="L30" s="167"/>
      <c r="M30" s="167"/>
      <c r="N30" s="167"/>
      <c r="O30" s="167"/>
      <c r="P30" s="167"/>
      <c r="Q30" s="167"/>
      <c r="R30" s="167"/>
      <c r="S30" s="167"/>
      <c r="T30" s="167"/>
      <c r="U30" s="155" t="str">
        <f t="shared" si="1"/>
        <v xml:space="preserve">  </v>
      </c>
    </row>
    <row r="31" spans="1:21" hidden="1">
      <c r="A31" s="227" t="s">
        <v>1245</v>
      </c>
      <c r="B31" s="219" t="s">
        <v>1236</v>
      </c>
      <c r="C31" s="212">
        <f>SUMIF('ตัดระหว่างกัน 2565'!D:D,$B31,'ตัดระหว่างกัน 2565'!K:K)-SUMIF('ตัดระหว่างกัน 2565'!D:D,'หมายเหตุ (3)'!$B31,'ตัดระหว่างกัน 2565'!L:L)</f>
        <v>0</v>
      </c>
      <c r="D31" s="213">
        <f>SUMIF('ตัดระหว่างกัน 2564'!D:D,'หมายเหตุ (3)'!$B31,'ตัดระหว่างกัน 2564'!K:K)-SUMIF('ตัดระหว่างกัน 2564'!D:D,$B31,'ตัดระหว่างกัน 2564'!L:L)</f>
        <v>0</v>
      </c>
      <c r="E31" s="158"/>
      <c r="F31" s="159"/>
      <c r="G31" s="166"/>
      <c r="H31" s="159"/>
      <c r="I31" s="159"/>
      <c r="J31" s="158"/>
      <c r="K31" s="158"/>
      <c r="L31" s="167"/>
      <c r="M31" s="167"/>
      <c r="N31" s="167"/>
      <c r="O31" s="167"/>
      <c r="P31" s="167"/>
      <c r="Q31" s="167"/>
      <c r="R31" s="167"/>
      <c r="S31" s="167"/>
      <c r="T31" s="167"/>
      <c r="U31" s="155" t="str">
        <f t="shared" si="1"/>
        <v xml:space="preserve">  </v>
      </c>
    </row>
    <row r="32" spans="1:21" hidden="1">
      <c r="A32" s="227" t="s">
        <v>1246</v>
      </c>
      <c r="B32" s="219" t="s">
        <v>1237</v>
      </c>
      <c r="C32" s="212">
        <f>SUMIF('ตัดระหว่างกัน 2565'!D:D,$B32,'ตัดระหว่างกัน 2565'!K:K)-SUMIF('ตัดระหว่างกัน 2565'!D:D,'หมายเหตุ (3)'!$B32,'ตัดระหว่างกัน 2565'!L:L)</f>
        <v>0</v>
      </c>
      <c r="D32" s="213">
        <f>SUMIF('ตัดระหว่างกัน 2564'!D:D,'หมายเหตุ (3)'!$B32,'ตัดระหว่างกัน 2564'!K:K)-SUMIF('ตัดระหว่างกัน 2564'!D:D,$B32,'ตัดระหว่างกัน 2564'!L:L)</f>
        <v>0</v>
      </c>
      <c r="E32" s="158"/>
      <c r="F32" s="159"/>
      <c r="G32" s="166"/>
      <c r="H32" s="159"/>
      <c r="I32" s="159"/>
      <c r="J32" s="158"/>
      <c r="K32" s="158"/>
      <c r="L32" s="167"/>
      <c r="M32" s="167"/>
      <c r="N32" s="167"/>
      <c r="O32" s="167"/>
      <c r="P32" s="167"/>
      <c r="Q32" s="167"/>
      <c r="R32" s="167"/>
      <c r="S32" s="167"/>
      <c r="T32" s="167"/>
      <c r="U32" s="155" t="str">
        <f t="shared" si="1"/>
        <v xml:space="preserve">  </v>
      </c>
    </row>
    <row r="33" spans="1:21" hidden="1">
      <c r="A33" s="227" t="s">
        <v>1247</v>
      </c>
      <c r="B33" s="219" t="s">
        <v>1238</v>
      </c>
      <c r="C33" s="212">
        <f>SUMIF('ตัดระหว่างกัน 2565'!D:D,$B33,'ตัดระหว่างกัน 2565'!K:K)-SUMIF('ตัดระหว่างกัน 2565'!D:D,'หมายเหตุ (3)'!$B33,'ตัดระหว่างกัน 2565'!L:L)</f>
        <v>0</v>
      </c>
      <c r="D33" s="213">
        <f>SUMIF('ตัดระหว่างกัน 2564'!D:D,'หมายเหตุ (3)'!$B33,'ตัดระหว่างกัน 2564'!K:K)-SUMIF('ตัดระหว่างกัน 2564'!D:D,$B33,'ตัดระหว่างกัน 2564'!L:L)</f>
        <v>0</v>
      </c>
      <c r="E33" s="158"/>
      <c r="F33" s="159"/>
      <c r="G33" s="166"/>
      <c r="H33" s="159"/>
      <c r="I33" s="159"/>
      <c r="J33" s="158"/>
      <c r="K33" s="158"/>
      <c r="L33" s="167"/>
      <c r="M33" s="167"/>
      <c r="N33" s="167"/>
      <c r="O33" s="167"/>
      <c r="P33" s="167"/>
      <c r="Q33" s="167"/>
      <c r="R33" s="167"/>
      <c r="S33" s="167"/>
      <c r="T33" s="167"/>
      <c r="U33" s="155" t="str">
        <f t="shared" si="1"/>
        <v xml:space="preserve">  </v>
      </c>
    </row>
    <row r="34" spans="1:21" hidden="1">
      <c r="A34" s="227" t="s">
        <v>1248</v>
      </c>
      <c r="B34" s="219" t="s">
        <v>1239</v>
      </c>
      <c r="C34" s="212">
        <f>SUMIF('ตัดระหว่างกัน 2565'!D:D,$B34,'ตัดระหว่างกัน 2565'!K:K)-SUMIF('ตัดระหว่างกัน 2565'!D:D,'หมายเหตุ (3)'!$B34,'ตัดระหว่างกัน 2565'!L:L)</f>
        <v>0</v>
      </c>
      <c r="D34" s="213">
        <f>SUMIF('ตัดระหว่างกัน 2564'!D:D,'หมายเหตุ (3)'!$B34,'ตัดระหว่างกัน 2564'!K:K)-SUMIF('ตัดระหว่างกัน 2564'!D:D,$B34,'ตัดระหว่างกัน 2564'!L:L)</f>
        <v>0</v>
      </c>
      <c r="E34" s="158"/>
      <c r="F34" s="159"/>
      <c r="G34" s="166"/>
      <c r="H34" s="159"/>
      <c r="I34" s="159"/>
      <c r="J34" s="158"/>
      <c r="K34" s="158"/>
      <c r="L34" s="167"/>
      <c r="M34" s="167"/>
      <c r="N34" s="167"/>
      <c r="O34" s="167"/>
      <c r="P34" s="167"/>
      <c r="Q34" s="167"/>
      <c r="R34" s="167"/>
      <c r="S34" s="167"/>
      <c r="T34" s="167"/>
      <c r="U34" s="155" t="str">
        <f t="shared" si="1"/>
        <v xml:space="preserve">  </v>
      </c>
    </row>
    <row r="35" spans="1:21" hidden="1">
      <c r="A35" s="227" t="s">
        <v>1249</v>
      </c>
      <c r="B35" s="219" t="s">
        <v>1240</v>
      </c>
      <c r="C35" s="212">
        <f>SUMIF('ตัดระหว่างกัน 2565'!D:D,$B35,'ตัดระหว่างกัน 2565'!K:K)-SUMIF('ตัดระหว่างกัน 2565'!D:D,'หมายเหตุ (3)'!$B35,'ตัดระหว่างกัน 2565'!L:L)</f>
        <v>0</v>
      </c>
      <c r="D35" s="213">
        <f>SUMIF('ตัดระหว่างกัน 2564'!D:D,'หมายเหตุ (3)'!$B35,'ตัดระหว่างกัน 2564'!K:K)-SUMIF('ตัดระหว่างกัน 2564'!D:D,$B35,'ตัดระหว่างกัน 2564'!L:L)</f>
        <v>0</v>
      </c>
      <c r="E35" s="158"/>
      <c r="F35" s="159"/>
      <c r="G35" s="166"/>
      <c r="H35" s="159"/>
      <c r="I35" s="159"/>
      <c r="J35" s="158"/>
      <c r="K35" s="158"/>
      <c r="L35" s="167"/>
      <c r="M35" s="167"/>
      <c r="N35" s="167"/>
      <c r="O35" s="167"/>
      <c r="P35" s="167"/>
      <c r="Q35" s="167"/>
      <c r="R35" s="167"/>
      <c r="S35" s="167"/>
      <c r="T35" s="167"/>
      <c r="U35" s="155" t="str">
        <f t="shared" si="1"/>
        <v xml:space="preserve">  </v>
      </c>
    </row>
    <row r="36" spans="1:21" hidden="1">
      <c r="A36" s="227" t="s">
        <v>1250</v>
      </c>
      <c r="B36" s="219" t="s">
        <v>1241</v>
      </c>
      <c r="C36" s="212">
        <f>SUMIF('ตัดระหว่างกัน 2565'!D:D,$B36,'ตัดระหว่างกัน 2565'!K:K)-SUMIF('ตัดระหว่างกัน 2565'!D:D,'หมายเหตุ (3)'!$B36,'ตัดระหว่างกัน 2565'!L:L)</f>
        <v>0</v>
      </c>
      <c r="D36" s="213">
        <f>SUMIF('ตัดระหว่างกัน 2564'!D:D,'หมายเหตุ (3)'!$B36,'ตัดระหว่างกัน 2564'!K:K)-SUMIF('ตัดระหว่างกัน 2564'!D:D,$B36,'ตัดระหว่างกัน 2564'!L:L)</f>
        <v>0</v>
      </c>
      <c r="E36" s="158"/>
      <c r="F36" s="159"/>
      <c r="G36" s="166"/>
      <c r="H36" s="159"/>
      <c r="I36" s="159"/>
      <c r="J36" s="158"/>
      <c r="K36" s="158"/>
      <c r="L36" s="167"/>
      <c r="M36" s="167"/>
      <c r="N36" s="167"/>
      <c r="O36" s="167"/>
      <c r="P36" s="167"/>
      <c r="Q36" s="167"/>
      <c r="R36" s="167"/>
      <c r="S36" s="167"/>
      <c r="T36" s="167"/>
      <c r="U36" s="155" t="str">
        <f t="shared" si="1"/>
        <v xml:space="preserve">  </v>
      </c>
    </row>
    <row r="37" spans="1:21" hidden="1">
      <c r="A37" s="227" t="s">
        <v>1251</v>
      </c>
      <c r="B37" s="219" t="s">
        <v>1242</v>
      </c>
      <c r="C37" s="212">
        <f>SUMIF('ตัดระหว่างกัน 2565'!D:D,$B37,'ตัดระหว่างกัน 2565'!K:K)-SUMIF('ตัดระหว่างกัน 2565'!D:D,'หมายเหตุ (3)'!$B37,'ตัดระหว่างกัน 2565'!L:L)</f>
        <v>0</v>
      </c>
      <c r="D37" s="213">
        <f>SUMIF('ตัดระหว่างกัน 2564'!D:D,'หมายเหตุ (3)'!$B37,'ตัดระหว่างกัน 2564'!K:K)-SUMIF('ตัดระหว่างกัน 2564'!D:D,$B37,'ตัดระหว่างกัน 2564'!L:L)</f>
        <v>0</v>
      </c>
      <c r="E37" s="158"/>
      <c r="F37" s="159"/>
      <c r="G37" s="166"/>
      <c r="H37" s="159"/>
      <c r="I37" s="159"/>
      <c r="J37" s="158"/>
      <c r="K37" s="158"/>
      <c r="L37" s="167"/>
      <c r="M37" s="167"/>
      <c r="N37" s="167"/>
      <c r="O37" s="167"/>
      <c r="P37" s="167"/>
      <c r="Q37" s="167"/>
      <c r="R37" s="167"/>
      <c r="S37" s="167"/>
      <c r="T37" s="167"/>
      <c r="U37" s="155" t="str">
        <f t="shared" si="1"/>
        <v xml:space="preserve">  </v>
      </c>
    </row>
    <row r="38" spans="1:21" ht="20.25" hidden="1" thickBot="1">
      <c r="B38" s="223"/>
      <c r="C38" s="229"/>
      <c r="D38" s="223"/>
      <c r="E38" s="230" t="s">
        <v>1111</v>
      </c>
      <c r="F38" s="231">
        <f>SUM(F18:F29)</f>
        <v>0</v>
      </c>
      <c r="G38" s="166"/>
      <c r="H38" s="231">
        <f>SUM(H18:H29)</f>
        <v>0</v>
      </c>
      <c r="I38" s="232"/>
      <c r="J38" s="475"/>
      <c r="K38" s="475"/>
      <c r="L38" s="475"/>
      <c r="M38" s="475"/>
      <c r="N38" s="475"/>
      <c r="O38" s="475"/>
      <c r="P38" s="475"/>
      <c r="Q38" s="475"/>
      <c r="R38" s="475"/>
      <c r="S38" s="475"/>
      <c r="T38" s="475"/>
      <c r="U38" s="155" t="str">
        <f>IF($F$18&lt;&gt;0,"แสดง",IF($H$18&lt;&gt;0,"แสดง",IF($H$21&lt;&gt;0,"แสดง",IF($F$21&lt;&gt;0,"แสดง","  "))))</f>
        <v xml:space="preserve">  </v>
      </c>
    </row>
    <row r="39" spans="1:21" hidden="1">
      <c r="B39" s="223"/>
      <c r="C39" s="229"/>
      <c r="D39" s="223"/>
      <c r="G39" s="166"/>
      <c r="U39" s="155" t="str">
        <f t="shared" ref="U39:U47" si="4">IF($F$18&lt;&gt;0,"แสดง",IF($H$18&lt;&gt;0,"แสดง",IF($H$21&lt;&gt;0,"แสดง",IF($F$21&lt;&gt;0,"แสดง","  "))))</f>
        <v xml:space="preserve">  </v>
      </c>
    </row>
    <row r="40" spans="1:21" hidden="1">
      <c r="B40" s="233"/>
      <c r="C40" s="234"/>
      <c r="D40" s="233"/>
      <c r="E40" s="156" t="s">
        <v>1077</v>
      </c>
      <c r="F40" s="156"/>
      <c r="G40" s="16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5" t="str">
        <f t="shared" si="4"/>
        <v xml:space="preserve">  </v>
      </c>
    </row>
    <row r="41" spans="1:21" hidden="1">
      <c r="F41" s="235"/>
      <c r="G41" s="166"/>
      <c r="H41" s="235"/>
      <c r="I41" s="156"/>
      <c r="J41" s="235"/>
      <c r="L41" s="473" t="s">
        <v>973</v>
      </c>
      <c r="M41" s="471"/>
      <c r="N41" s="471"/>
      <c r="O41" s="471"/>
      <c r="P41" s="471"/>
      <c r="Q41" s="471"/>
      <c r="R41" s="471"/>
      <c r="S41" s="471"/>
      <c r="T41" s="471"/>
      <c r="U41" s="155" t="str">
        <f t="shared" si="4"/>
        <v xml:space="preserve">  </v>
      </c>
    </row>
    <row r="42" spans="1:21" hidden="1">
      <c r="E42" s="471" t="s">
        <v>1053</v>
      </c>
      <c r="F42" s="236" t="s">
        <v>1073</v>
      </c>
      <c r="G42" s="183"/>
      <c r="H42" s="236" t="s">
        <v>1075</v>
      </c>
      <c r="I42" s="156"/>
      <c r="J42" s="236" t="s">
        <v>1075</v>
      </c>
      <c r="K42" s="156"/>
      <c r="L42" s="236" t="s">
        <v>21</v>
      </c>
      <c r="M42" s="161"/>
      <c r="N42" s="161"/>
      <c r="O42" s="161"/>
      <c r="P42" s="161"/>
      <c r="Q42" s="161"/>
      <c r="R42" s="161"/>
      <c r="S42" s="161"/>
      <c r="T42" s="161"/>
      <c r="U42" s="155" t="str">
        <f t="shared" si="4"/>
        <v xml:space="preserve">  </v>
      </c>
    </row>
    <row r="43" spans="1:21" hidden="1">
      <c r="F43" s="237" t="s">
        <v>1074</v>
      </c>
      <c r="G43" s="183"/>
      <c r="H43" s="237" t="s">
        <v>1076</v>
      </c>
      <c r="I43" s="156"/>
      <c r="J43" s="237" t="s">
        <v>1078</v>
      </c>
      <c r="K43" s="156"/>
      <c r="L43" s="237"/>
      <c r="M43" s="161"/>
      <c r="N43" s="161"/>
      <c r="O43" s="161"/>
      <c r="P43" s="161"/>
      <c r="Q43" s="161"/>
      <c r="R43" s="161"/>
      <c r="S43" s="161"/>
      <c r="T43" s="161"/>
      <c r="U43" s="155" t="str">
        <f t="shared" si="4"/>
        <v xml:space="preserve">  </v>
      </c>
    </row>
    <row r="44" spans="1:21" hidden="1">
      <c r="E44" s="161">
        <v>2565</v>
      </c>
      <c r="F44" s="238"/>
      <c r="G44" s="166"/>
      <c r="H44" s="238"/>
      <c r="I44" s="156"/>
      <c r="J44" s="238"/>
      <c r="K44" s="156"/>
      <c r="L44" s="239">
        <f>SUBTOTAL(9,F44:J44)</f>
        <v>0</v>
      </c>
      <c r="M44" s="173"/>
      <c r="N44" s="173"/>
      <c r="O44" s="173"/>
      <c r="P44" s="173"/>
      <c r="Q44" s="173"/>
      <c r="R44" s="173"/>
      <c r="S44" s="173"/>
      <c r="T44" s="173"/>
      <c r="U44" s="155" t="str">
        <f t="shared" si="4"/>
        <v xml:space="preserve">  </v>
      </c>
    </row>
    <row r="45" spans="1:21" hidden="1">
      <c r="E45" s="161">
        <v>2564</v>
      </c>
      <c r="F45" s="240"/>
      <c r="G45" s="166"/>
      <c r="H45" s="240"/>
      <c r="I45" s="156"/>
      <c r="J45" s="240"/>
      <c r="K45" s="156"/>
      <c r="L45" s="241">
        <f>SUBTOTAL(9,F45:J45)</f>
        <v>0</v>
      </c>
      <c r="M45" s="173"/>
      <c r="N45" s="173"/>
      <c r="O45" s="173"/>
      <c r="P45" s="173"/>
      <c r="Q45" s="173"/>
      <c r="R45" s="173"/>
      <c r="S45" s="173"/>
      <c r="T45" s="173"/>
      <c r="U45" s="155" t="str">
        <f t="shared" si="4"/>
        <v xml:space="preserve">  </v>
      </c>
    </row>
    <row r="46" spans="1:21" hidden="1">
      <c r="G46" s="166"/>
      <c r="I46" s="156"/>
      <c r="K46" s="156"/>
      <c r="U46" s="155" t="str">
        <f t="shared" si="4"/>
        <v xml:space="preserve">  </v>
      </c>
    </row>
    <row r="47" spans="1:21" hidden="1">
      <c r="G47" s="166"/>
      <c r="I47" s="156"/>
      <c r="U47" s="155" t="str">
        <f t="shared" si="4"/>
        <v xml:space="preserve">  </v>
      </c>
    </row>
    <row r="48" spans="1:21">
      <c r="A48" s="203"/>
      <c r="B48" s="204"/>
      <c r="C48" s="205"/>
      <c r="D48" s="204"/>
      <c r="E48" s="472" t="s">
        <v>2044</v>
      </c>
      <c r="F48" s="179"/>
      <c r="G48" s="166"/>
      <c r="H48" s="179"/>
      <c r="I48" s="473"/>
      <c r="U48" s="155" t="str">
        <f>IF($F$61&lt;&gt;0,"แสดง",IF($H$61&lt;&gt;0,"แสดง","  "))</f>
        <v>แสดง</v>
      </c>
    </row>
    <row r="49" spans="1:21">
      <c r="A49" s="223"/>
      <c r="B49" s="204"/>
      <c r="C49" s="205"/>
      <c r="D49" s="204"/>
      <c r="E49" s="209"/>
      <c r="G49" s="166"/>
      <c r="H49" s="473" t="s">
        <v>973</v>
      </c>
      <c r="I49" s="208"/>
      <c r="U49" s="155" t="str">
        <f t="shared" ref="U49:U50" si="5">IF($F$61&lt;&gt;0,"แสดง",IF($H$61&lt;&gt;0,"แสดง","  "))</f>
        <v>แสดง</v>
      </c>
    </row>
    <row r="50" spans="1:21">
      <c r="A50" s="223"/>
      <c r="B50" s="204"/>
      <c r="C50" s="205"/>
      <c r="D50" s="204"/>
      <c r="E50" s="209"/>
      <c r="F50" s="473">
        <v>2565</v>
      </c>
      <c r="G50" s="166"/>
      <c r="H50" s="473">
        <v>2564</v>
      </c>
      <c r="I50" s="473"/>
      <c r="U50" s="155" t="str">
        <f t="shared" si="5"/>
        <v>แสดง</v>
      </c>
    </row>
    <row r="51" spans="1:21">
      <c r="A51" s="227" t="s">
        <v>1256</v>
      </c>
      <c r="B51" s="219" t="s">
        <v>1252</v>
      </c>
      <c r="C51" s="212">
        <f>SUMIF('ตัดระหว่างกัน 2565'!D:D,$B51,'ตัดระหว่างกัน 2565'!K:K)-SUMIF('ตัดระหว่างกัน 2565'!D:D,'หมายเหตุ (3)'!$B51,'ตัดระหว่างกัน 2565'!L:L)</f>
        <v>0</v>
      </c>
      <c r="D51" s="213">
        <f>SUMIF('ตัดระหว่างกัน 2564'!D:D,'หมายเหตุ (3)'!$B51,'ตัดระหว่างกัน 2564'!K:K)-SUMIF('ตัดระหว่างกัน 2564'!D:D,$B51,'ตัดระหว่างกัน 2564'!L:L)</f>
        <v>0</v>
      </c>
      <c r="E51" s="158" t="s">
        <v>23</v>
      </c>
      <c r="F51" s="166">
        <f>SUM(C51:C54)</f>
        <v>49578.8</v>
      </c>
      <c r="G51" s="166"/>
      <c r="H51" s="166">
        <f>SUM(D51:D54)</f>
        <v>0</v>
      </c>
      <c r="I51" s="166"/>
      <c r="U51" s="155" t="str">
        <f t="shared" si="1"/>
        <v>แสดง</v>
      </c>
    </row>
    <row r="52" spans="1:21" hidden="1">
      <c r="A52" s="227" t="s">
        <v>1257</v>
      </c>
      <c r="B52" s="219" t="s">
        <v>1253</v>
      </c>
      <c r="C52" s="212">
        <f>SUMIF('ตัดระหว่างกัน 2565'!D:D,$B52,'ตัดระหว่างกัน 2565'!K:K)-SUMIF('ตัดระหว่างกัน 2565'!D:D,'หมายเหตุ (3)'!$B52,'ตัดระหว่างกัน 2565'!L:L)</f>
        <v>0</v>
      </c>
      <c r="D52" s="213">
        <f>SUMIF('ตัดระหว่างกัน 2564'!D:D,'หมายเหตุ (3)'!$B52,'ตัดระหว่างกัน 2564'!K:K)-SUMIF('ตัดระหว่างกัน 2564'!D:D,$B52,'ตัดระหว่างกัน 2564'!L:L)</f>
        <v>0</v>
      </c>
      <c r="E52" s="158"/>
      <c r="F52" s="159"/>
      <c r="G52" s="166"/>
      <c r="H52" s="159"/>
      <c r="I52" s="159"/>
      <c r="U52" s="155" t="str">
        <f t="shared" si="1"/>
        <v xml:space="preserve">  </v>
      </c>
    </row>
    <row r="53" spans="1:21" hidden="1">
      <c r="A53" s="227" t="s">
        <v>1258</v>
      </c>
      <c r="B53" s="219" t="s">
        <v>1254</v>
      </c>
      <c r="C53" s="212">
        <f>SUMIF('ตัดระหว่างกัน 2565'!D:D,$B53,'ตัดระหว่างกัน 2565'!K:K)-SUMIF('ตัดระหว่างกัน 2565'!D:D,'หมายเหตุ (3)'!$B53,'ตัดระหว่างกัน 2565'!L:L)</f>
        <v>0</v>
      </c>
      <c r="D53" s="213">
        <f>SUMIF('ตัดระหว่างกัน 2564'!D:D,'หมายเหตุ (3)'!$B53,'ตัดระหว่างกัน 2564'!K:K)-SUMIF('ตัดระหว่างกัน 2564'!D:D,$B53,'ตัดระหว่างกัน 2564'!L:L)</f>
        <v>0</v>
      </c>
      <c r="E53" s="158"/>
      <c r="F53" s="159"/>
      <c r="G53" s="166"/>
      <c r="H53" s="159"/>
      <c r="I53" s="159"/>
      <c r="U53" s="155" t="str">
        <f t="shared" si="1"/>
        <v xml:space="preserve">  </v>
      </c>
    </row>
    <row r="54" spans="1:21" hidden="1">
      <c r="A54" s="227" t="s">
        <v>1259</v>
      </c>
      <c r="B54" s="219" t="s">
        <v>1255</v>
      </c>
      <c r="C54" s="212">
        <f>SUMIF('ตัดระหว่างกัน 2565'!D:D,$B54,'ตัดระหว่างกัน 2565'!K:K)-SUMIF('ตัดระหว่างกัน 2565'!D:D,'หมายเหตุ (3)'!$B54,'ตัดระหว่างกัน 2565'!L:L)</f>
        <v>49578.8</v>
      </c>
      <c r="D54" s="213">
        <f>SUMIF('ตัดระหว่างกัน 2564'!D:D,'หมายเหตุ (3)'!$B54,'ตัดระหว่างกัน 2564'!K:K)-SUMIF('ตัดระหว่างกัน 2564'!D:D,$B54,'ตัดระหว่างกัน 2564'!L:L)</f>
        <v>0</v>
      </c>
      <c r="E54" s="158"/>
      <c r="F54" s="159"/>
      <c r="G54" s="166"/>
      <c r="H54" s="159"/>
      <c r="I54" s="159"/>
      <c r="U54" s="155" t="str">
        <f t="shared" si="1"/>
        <v xml:space="preserve">  </v>
      </c>
    </row>
    <row r="55" spans="1:21" hidden="1">
      <c r="A55" s="227" t="s">
        <v>1264</v>
      </c>
      <c r="B55" s="219" t="s">
        <v>1260</v>
      </c>
      <c r="C55" s="212">
        <f>SUMIF('ตัดระหว่างกัน 2565'!D:D,$B55,'ตัดระหว่างกัน 2565'!K:K)-SUMIF('ตัดระหว่างกัน 2565'!D:D,'หมายเหตุ (3)'!$B55,'ตัดระหว่างกัน 2565'!L:L)</f>
        <v>0</v>
      </c>
      <c r="D55" s="213">
        <f>SUMIF('ตัดระหว่างกัน 2564'!D:D,'หมายเหตุ (3)'!$B55,'ตัดระหว่างกัน 2564'!K:K)-SUMIF('ตัดระหว่างกัน 2564'!D:D,$B55,'ตัดระหว่างกัน 2564'!L:L)</f>
        <v>0</v>
      </c>
      <c r="E55" s="158" t="s">
        <v>1839</v>
      </c>
      <c r="F55" s="196">
        <f>SUM(C55:C58)</f>
        <v>0</v>
      </c>
      <c r="G55" s="166"/>
      <c r="H55" s="196">
        <f>SUM(D55:D58)</f>
        <v>0</v>
      </c>
      <c r="I55" s="166"/>
      <c r="U55" s="155" t="str">
        <f t="shared" si="1"/>
        <v xml:space="preserve">  </v>
      </c>
    </row>
    <row r="56" spans="1:21" hidden="1">
      <c r="A56" s="227" t="s">
        <v>1265</v>
      </c>
      <c r="B56" s="219" t="s">
        <v>1261</v>
      </c>
      <c r="C56" s="212">
        <f>SUMIF('ตัดระหว่างกัน 2565'!D:D,$B56,'ตัดระหว่างกัน 2565'!K:K)-SUMIF('ตัดระหว่างกัน 2565'!D:D,'หมายเหตุ (3)'!$B56,'ตัดระหว่างกัน 2565'!L:L)</f>
        <v>0</v>
      </c>
      <c r="D56" s="213">
        <f>SUMIF('ตัดระหว่างกัน 2564'!D:D,'หมายเหตุ (3)'!$B56,'ตัดระหว่างกัน 2564'!K:K)-SUMIF('ตัดระหว่างกัน 2564'!D:D,$B56,'ตัดระหว่างกัน 2564'!L:L)</f>
        <v>0</v>
      </c>
      <c r="E56" s="158"/>
      <c r="G56" s="166"/>
      <c r="U56" s="155" t="str">
        <f t="shared" si="1"/>
        <v xml:space="preserve">  </v>
      </c>
    </row>
    <row r="57" spans="1:21" hidden="1">
      <c r="A57" s="227" t="s">
        <v>1266</v>
      </c>
      <c r="B57" s="219" t="s">
        <v>1262</v>
      </c>
      <c r="C57" s="212">
        <f>SUMIF('ตัดระหว่างกัน 2565'!D:D,$B57,'ตัดระหว่างกัน 2565'!K:K)-SUMIF('ตัดระหว่างกัน 2565'!D:D,'หมายเหตุ (3)'!$B57,'ตัดระหว่างกัน 2565'!L:L)</f>
        <v>0</v>
      </c>
      <c r="D57" s="213">
        <f>SUMIF('ตัดระหว่างกัน 2564'!D:D,'หมายเหตุ (3)'!$B57,'ตัดระหว่างกัน 2564'!K:K)-SUMIF('ตัดระหว่างกัน 2564'!D:D,$B57,'ตัดระหว่างกัน 2564'!L:L)</f>
        <v>0</v>
      </c>
      <c r="E57" s="158"/>
      <c r="G57" s="166"/>
      <c r="U57" s="155" t="str">
        <f t="shared" si="1"/>
        <v xml:space="preserve">  </v>
      </c>
    </row>
    <row r="58" spans="1:21" hidden="1">
      <c r="A58" s="227" t="s">
        <v>1267</v>
      </c>
      <c r="B58" s="219" t="s">
        <v>1263</v>
      </c>
      <c r="C58" s="212">
        <f>SUMIF('ตัดระหว่างกัน 2565'!D:D,$B58,'ตัดระหว่างกัน 2565'!K:K)-SUMIF('ตัดระหว่างกัน 2565'!D:D,'หมายเหตุ (3)'!$B58,'ตัดระหว่างกัน 2565'!L:L)</f>
        <v>0</v>
      </c>
      <c r="D58" s="213">
        <f>SUMIF('ตัดระหว่างกัน 2564'!D:D,'หมายเหตุ (3)'!$B58,'ตัดระหว่างกัน 2564'!K:K)-SUMIF('ตัดระหว่างกัน 2564'!D:D,$B58,'ตัดระหว่างกัน 2564'!L:L)</f>
        <v>0</v>
      </c>
      <c r="E58" s="158"/>
      <c r="G58" s="166"/>
      <c r="U58" s="155" t="str">
        <f t="shared" si="1"/>
        <v xml:space="preserve">  </v>
      </c>
    </row>
    <row r="59" spans="1:21">
      <c r="A59" s="227"/>
      <c r="B59" s="219"/>
      <c r="C59" s="242"/>
      <c r="D59" s="219"/>
      <c r="E59" s="179" t="s">
        <v>1114</v>
      </c>
      <c r="F59" s="243">
        <f>SUM(F51:F55)</f>
        <v>49578.8</v>
      </c>
      <c r="G59" s="166"/>
      <c r="H59" s="243">
        <f>SUM(H51:H55)</f>
        <v>0</v>
      </c>
      <c r="I59" s="475"/>
      <c r="U59" s="155" t="str">
        <f t="shared" si="1"/>
        <v>แสดง</v>
      </c>
    </row>
    <row r="60" spans="1:21" hidden="1">
      <c r="A60" s="224" t="s">
        <v>30</v>
      </c>
      <c r="B60" s="211" t="s">
        <v>31</v>
      </c>
      <c r="C60" s="212">
        <f>SUMIF('ตัดระหว่างกัน 2565'!D:D,$B60,'ตัดระหว่างกัน 2565'!K:K)-SUMIF('ตัดระหว่างกัน 2565'!D:D,'หมายเหตุ (3)'!$B60,'ตัดระหว่างกัน 2565'!L:L)</f>
        <v>0</v>
      </c>
      <c r="D60" s="213">
        <f>SUMIF('ตัดระหว่างกัน 2564'!D:D,'หมายเหตุ (3)'!$B60,'ตัดระหว่างกัน 2564'!K:K)-SUMIF('ตัดระหว่างกัน 2564'!D:D,$B60,'ตัดระหว่างกัน 2564'!L:L)</f>
        <v>0</v>
      </c>
      <c r="E60" s="180" t="s">
        <v>30</v>
      </c>
      <c r="F60" s="244">
        <f>SUM(C60)</f>
        <v>0</v>
      </c>
      <c r="G60" s="166"/>
      <c r="H60" s="244">
        <f>SUM(D60)</f>
        <v>0</v>
      </c>
      <c r="I60" s="173"/>
      <c r="U60" s="155" t="str">
        <f t="shared" si="1"/>
        <v xml:space="preserve">  </v>
      </c>
    </row>
    <row r="61" spans="1:21" ht="20.25" thickBot="1">
      <c r="E61" s="230" t="s">
        <v>1199</v>
      </c>
      <c r="F61" s="231">
        <f>F59+F60</f>
        <v>49578.8</v>
      </c>
      <c r="G61" s="166"/>
      <c r="H61" s="231">
        <f>H59+H60</f>
        <v>0</v>
      </c>
      <c r="I61" s="475"/>
      <c r="J61" s="475"/>
      <c r="K61" s="475"/>
      <c r="L61" s="173"/>
      <c r="M61" s="173"/>
      <c r="N61" s="173"/>
      <c r="O61" s="173"/>
      <c r="P61" s="173"/>
      <c r="Q61" s="173"/>
      <c r="R61" s="173"/>
      <c r="S61" s="173"/>
      <c r="T61" s="173"/>
      <c r="U61" s="155" t="str">
        <f t="shared" si="1"/>
        <v>แสดง</v>
      </c>
    </row>
    <row r="62" spans="1:21" ht="20.25" thickTop="1">
      <c r="G62" s="166"/>
      <c r="U62" s="155" t="str">
        <f t="shared" ref="U62:U79" si="6">IF($F$61&lt;&gt;0,"แสดง",IF($H$61&lt;&gt;0,"แสดง","  "))</f>
        <v>แสดง</v>
      </c>
    </row>
    <row r="63" spans="1:21" hidden="1">
      <c r="G63" s="166"/>
    </row>
    <row r="64" spans="1:21" hidden="1">
      <c r="G64" s="166"/>
    </row>
    <row r="65" spans="1:21" hidden="1">
      <c r="G65" s="166"/>
    </row>
    <row r="66" spans="1:21" hidden="1">
      <c r="G66" s="166"/>
    </row>
    <row r="67" spans="1:21" hidden="1">
      <c r="G67" s="166"/>
    </row>
    <row r="68" spans="1:21" hidden="1">
      <c r="G68" s="166"/>
    </row>
    <row r="69" spans="1:21" hidden="1">
      <c r="G69" s="166"/>
    </row>
    <row r="70" spans="1:21" hidden="1">
      <c r="G70" s="166"/>
    </row>
    <row r="71" spans="1:21">
      <c r="G71" s="166"/>
    </row>
    <row r="72" spans="1:21" hidden="1">
      <c r="G72" s="166"/>
    </row>
    <row r="73" spans="1:21" hidden="1">
      <c r="G73" s="166"/>
    </row>
    <row r="74" spans="1:21" hidden="1">
      <c r="G74" s="166"/>
    </row>
    <row r="75" spans="1:21" hidden="1">
      <c r="G75" s="166"/>
    </row>
    <row r="76" spans="1:21" hidden="1">
      <c r="G76" s="166"/>
    </row>
    <row r="77" spans="1:21" hidden="1">
      <c r="G77" s="166"/>
    </row>
    <row r="78" spans="1:21" hidden="1">
      <c r="G78" s="166"/>
    </row>
    <row r="79" spans="1:21" hidden="1">
      <c r="G79" s="166"/>
      <c r="U79" s="155" t="str">
        <f t="shared" si="6"/>
        <v>แสดง</v>
      </c>
    </row>
    <row r="80" spans="1:21">
      <c r="A80" s="203"/>
      <c r="B80" s="204"/>
      <c r="C80" s="205"/>
      <c r="D80" s="204"/>
      <c r="E80" s="472" t="s">
        <v>2045</v>
      </c>
      <c r="F80" s="179"/>
      <c r="G80" s="166"/>
      <c r="H80" s="179"/>
      <c r="I80" s="208"/>
      <c r="U80" s="155" t="str">
        <f>IF($F$99&lt;&gt;0,"แสดง",IF($H$99&lt;&gt;0,"แสดง","  "))</f>
        <v>แสดง</v>
      </c>
    </row>
    <row r="81" spans="1:21">
      <c r="A81" s="223"/>
      <c r="B81" s="204"/>
      <c r="C81" s="205"/>
      <c r="D81" s="204"/>
      <c r="E81" s="209"/>
      <c r="G81" s="166"/>
      <c r="H81" s="473" t="s">
        <v>973</v>
      </c>
      <c r="I81" s="208"/>
      <c r="U81" s="155" t="str">
        <f t="shared" ref="U81:U82" si="7">IF($F$99&lt;&gt;0,"แสดง",IF($H$99&lt;&gt;0,"แสดง","  "))</f>
        <v>แสดง</v>
      </c>
    </row>
    <row r="82" spans="1:21">
      <c r="A82" s="223"/>
      <c r="B82" s="204"/>
      <c r="C82" s="205"/>
      <c r="D82" s="204"/>
      <c r="E82" s="209"/>
      <c r="F82" s="473">
        <v>2565</v>
      </c>
      <c r="G82" s="166"/>
      <c r="H82" s="473">
        <v>2564</v>
      </c>
      <c r="I82" s="473"/>
      <c r="U82" s="155" t="str">
        <f t="shared" si="7"/>
        <v>แสดง</v>
      </c>
    </row>
    <row r="83" spans="1:21" hidden="1">
      <c r="A83" s="224" t="s">
        <v>8</v>
      </c>
      <c r="B83" s="211" t="s">
        <v>9</v>
      </c>
      <c r="C83" s="212">
        <f>SUMIF('ตัดระหว่างกัน 2565'!D:D,$B83,'ตัดระหว่างกัน 2565'!K:K)-SUMIF('ตัดระหว่างกัน 2565'!D:D,'หมายเหตุ (3)'!$B83,'ตัดระหว่างกัน 2565'!L:L)</f>
        <v>0</v>
      </c>
      <c r="D83" s="213">
        <f>SUMIF('ตัดระหว่างกัน 2564'!D:D,'หมายเหตุ (3)'!$B83,'ตัดระหว่างกัน 2564'!K:K)-SUMIF('ตัดระหว่างกัน 2564'!D:D,$B83,'ตัดระหว่างกัน 2564'!L:L)</f>
        <v>0</v>
      </c>
      <c r="E83" s="214" t="s">
        <v>8</v>
      </c>
      <c r="F83" s="215">
        <f>SUM(C83)</f>
        <v>0</v>
      </c>
      <c r="G83" s="166"/>
      <c r="H83" s="215">
        <f>SUM(D83)</f>
        <v>0</v>
      </c>
      <c r="I83" s="173"/>
      <c r="U83" s="155" t="str">
        <f t="shared" si="1"/>
        <v xml:space="preserve">  </v>
      </c>
    </row>
    <row r="84" spans="1:21" hidden="1">
      <c r="A84" s="224" t="s">
        <v>10</v>
      </c>
      <c r="B84" s="211" t="s">
        <v>11</v>
      </c>
      <c r="C84" s="212">
        <f>SUMIF('ตัดระหว่างกัน 2565'!D:D,$B84,'ตัดระหว่างกัน 2565'!K:K)-SUMIF('ตัดระหว่างกัน 2565'!D:D,'หมายเหตุ (3)'!$B84,'ตัดระหว่างกัน 2565'!L:L)</f>
        <v>0</v>
      </c>
      <c r="D84" s="213">
        <f>SUMIF('ตัดระหว่างกัน 2564'!D:D,'หมายเหตุ (3)'!$B84,'ตัดระหว่างกัน 2564'!K:K)-SUMIF('ตัดระหว่างกัน 2564'!D:D,$B84,'ตัดระหว่างกัน 2564'!L:L)</f>
        <v>0</v>
      </c>
      <c r="E84" s="214" t="s">
        <v>10</v>
      </c>
      <c r="F84" s="215">
        <f>SUM(C84)</f>
        <v>0</v>
      </c>
      <c r="G84" s="166"/>
      <c r="H84" s="215">
        <f>SUM(D84)</f>
        <v>0</v>
      </c>
      <c r="I84" s="173"/>
      <c r="U84" s="155" t="str">
        <f t="shared" si="1"/>
        <v xml:space="preserve">  </v>
      </c>
    </row>
    <row r="85" spans="1:21" hidden="1">
      <c r="A85" s="224" t="s">
        <v>32</v>
      </c>
      <c r="B85" s="211" t="s">
        <v>33</v>
      </c>
      <c r="C85" s="212">
        <f>SUMIF('ตัดระหว่างกัน 2565'!D:D,$B85,'ตัดระหว่างกัน 2565'!K:K)-SUMIF('ตัดระหว่างกัน 2565'!D:D,'หมายเหตุ (3)'!$B85,'ตัดระหว่างกัน 2565'!L:L)</f>
        <v>0</v>
      </c>
      <c r="D85" s="213">
        <f>SUMIF('ตัดระหว่างกัน 2564'!D:D,'หมายเหตุ (3)'!$B85,'ตัดระหว่างกัน 2564'!K:K)-SUMIF('ตัดระหว่างกัน 2564'!D:D,$B85,'ตัดระหว่างกัน 2564'!L:L)</f>
        <v>0</v>
      </c>
      <c r="E85" s="214" t="s">
        <v>32</v>
      </c>
      <c r="F85" s="215">
        <f>SUM(C85)</f>
        <v>0</v>
      </c>
      <c r="G85" s="166"/>
      <c r="H85" s="215">
        <f>SUM(D85)</f>
        <v>0</v>
      </c>
      <c r="I85" s="173"/>
      <c r="U85" s="155" t="str">
        <f t="shared" si="1"/>
        <v xml:space="preserve">  </v>
      </c>
    </row>
    <row r="86" spans="1:21" hidden="1">
      <c r="A86" s="224" t="s">
        <v>34</v>
      </c>
      <c r="B86" s="211" t="s">
        <v>35</v>
      </c>
      <c r="C86" s="212">
        <f>SUMIF('ตัดระหว่างกัน 2565'!D:D,$B86,'ตัดระหว่างกัน 2565'!K:K)-SUMIF('ตัดระหว่างกัน 2565'!D:D,'หมายเหตุ (3)'!$B86,'ตัดระหว่างกัน 2565'!L:L)</f>
        <v>0</v>
      </c>
      <c r="D86" s="213">
        <f>SUMIF('ตัดระหว่างกัน 2564'!D:D,'หมายเหตุ (3)'!$B86,'ตัดระหว่างกัน 2564'!K:K)-SUMIF('ตัดระหว่างกัน 2564'!D:D,$B86,'ตัดระหว่างกัน 2564'!L:L)</f>
        <v>0</v>
      </c>
      <c r="E86" s="214" t="s">
        <v>34</v>
      </c>
      <c r="F86" s="215">
        <f t="shared" ref="F86:F92" si="8">SUM(C86)</f>
        <v>0</v>
      </c>
      <c r="G86" s="166"/>
      <c r="H86" s="215">
        <f>SUM(D86)</f>
        <v>0</v>
      </c>
      <c r="I86" s="173"/>
      <c r="U86" s="155" t="str">
        <f t="shared" si="1"/>
        <v xml:space="preserve">  </v>
      </c>
    </row>
    <row r="87" spans="1:21" hidden="1">
      <c r="A87" s="224" t="s">
        <v>28</v>
      </c>
      <c r="B87" s="211" t="s">
        <v>29</v>
      </c>
      <c r="C87" s="212">
        <f>SUMIF('ตัดระหว่างกัน 2565'!D:D,$B87,'ตัดระหว่างกัน 2565'!K:K)-SUMIF('ตัดระหว่างกัน 2565'!D:D,'หมายเหตุ (3)'!$B87,'ตัดระหว่างกัน 2565'!L:L)</f>
        <v>0</v>
      </c>
      <c r="D87" s="213">
        <f>SUMIF('ตัดระหว่างกัน 2564'!D:D,'หมายเหตุ (3)'!$B87,'ตัดระหว่างกัน 2564'!K:K)-SUMIF('ตัดระหว่างกัน 2564'!D:D,$B87,'ตัดระหว่างกัน 2564'!L:L)</f>
        <v>0</v>
      </c>
      <c r="E87" s="180" t="s">
        <v>28</v>
      </c>
      <c r="F87" s="215">
        <f t="shared" si="8"/>
        <v>0</v>
      </c>
      <c r="G87" s="166"/>
      <c r="H87" s="215">
        <f>SUM(D87)</f>
        <v>0</v>
      </c>
      <c r="I87" s="173"/>
      <c r="U87" s="155" t="str">
        <f t="shared" si="1"/>
        <v xml:space="preserve">  </v>
      </c>
    </row>
    <row r="88" spans="1:21">
      <c r="A88" s="227" t="s">
        <v>1270</v>
      </c>
      <c r="B88" s="219" t="s">
        <v>1268</v>
      </c>
      <c r="C88" s="212">
        <f>SUMIF('ตัดระหว่างกัน 2565'!D:D,$B88,'ตัดระหว่างกัน 2565'!K:K)-SUMIF('ตัดระหว่างกัน 2565'!D:D,'หมายเหตุ (3)'!$B88,'ตัดระหว่างกัน 2565'!L:L)</f>
        <v>11177.87</v>
      </c>
      <c r="D88" s="213">
        <f>SUMIF('ตัดระหว่างกัน 2564'!D:D,'หมายเหตุ (3)'!$B88,'ตัดระหว่างกัน 2564'!K:K)-SUMIF('ตัดระหว่างกัน 2564'!D:D,$B88,'ตัดระหว่างกัน 2564'!L:L)</f>
        <v>10760.01</v>
      </c>
      <c r="E88" s="158" t="s">
        <v>18</v>
      </c>
      <c r="F88" s="215">
        <f>SUM(C88:C89)</f>
        <v>69063.09</v>
      </c>
      <c r="G88" s="166"/>
      <c r="H88" s="215">
        <f>SUM(D88:D89)</f>
        <v>59498.69</v>
      </c>
      <c r="I88" s="159"/>
      <c r="U88" s="155" t="str">
        <f t="shared" ref="U88:U164" si="9">IF(F88&lt;&gt;0,"แสดง",IF(H88&lt;&gt;0,"แสดง","  "))</f>
        <v>แสดง</v>
      </c>
    </row>
    <row r="89" spans="1:21" hidden="1">
      <c r="A89" s="227" t="s">
        <v>1271</v>
      </c>
      <c r="B89" s="219" t="s">
        <v>1269</v>
      </c>
      <c r="C89" s="212">
        <f>SUMIF('ตัดระหว่างกัน 2565'!D:D,$B89,'ตัดระหว่างกัน 2565'!K:K)-SUMIF('ตัดระหว่างกัน 2565'!D:D,'หมายเหตุ (3)'!$B89,'ตัดระหว่างกัน 2565'!L:L)</f>
        <v>57885.22</v>
      </c>
      <c r="D89" s="213">
        <f>SUMIF('ตัดระหว่างกัน 2564'!D:D,'หมายเหตุ (3)'!$B89,'ตัดระหว่างกัน 2564'!K:K)-SUMIF('ตัดระหว่างกัน 2564'!D:D,$B89,'ตัดระหว่างกัน 2564'!L:L)</f>
        <v>48738.68</v>
      </c>
      <c r="E89" s="158"/>
      <c r="F89" s="159"/>
      <c r="G89" s="166"/>
      <c r="H89" s="159"/>
      <c r="I89" s="159"/>
      <c r="U89" s="155" t="str">
        <f t="shared" si="9"/>
        <v xml:space="preserve">  </v>
      </c>
    </row>
    <row r="90" spans="1:21" hidden="1">
      <c r="A90" s="224" t="s">
        <v>19</v>
      </c>
      <c r="B90" s="211" t="s">
        <v>20</v>
      </c>
      <c r="C90" s="212">
        <f>SUMIF('ตัดระหว่างกัน 2565'!D:D,$B90,'ตัดระหว่างกัน 2565'!K:K)-SUMIF('ตัดระหว่างกัน 2565'!D:D,'หมายเหตุ (3)'!$B90,'ตัดระหว่างกัน 2565'!L:L)</f>
        <v>0</v>
      </c>
      <c r="D90" s="213">
        <f>SUMIF('ตัดระหว่างกัน 2564'!D:D,'หมายเหตุ (3)'!$B90,'ตัดระหว่างกัน 2564'!K:K)-SUMIF('ตัดระหว่างกัน 2564'!D:D,$B90,'ตัดระหว่างกัน 2564'!L:L)</f>
        <v>0</v>
      </c>
      <c r="E90" s="155" t="s">
        <v>19</v>
      </c>
      <c r="F90" s="215">
        <f t="shared" si="8"/>
        <v>0</v>
      </c>
      <c r="G90" s="166"/>
      <c r="H90" s="215">
        <f>SUM(D90)</f>
        <v>0</v>
      </c>
      <c r="I90" s="173"/>
      <c r="U90" s="155" t="str">
        <f t="shared" si="9"/>
        <v xml:space="preserve">  </v>
      </c>
    </row>
    <row r="91" spans="1:21" hidden="1">
      <c r="A91" s="224" t="s">
        <v>1093</v>
      </c>
      <c r="B91" s="211" t="s">
        <v>36</v>
      </c>
      <c r="C91" s="212">
        <f>SUMIF('ตัดระหว่างกัน 2565'!D:D,$B91,'ตัดระหว่างกัน 2565'!K:K)-SUMIF('ตัดระหว่างกัน 2565'!D:D,'หมายเหตุ (3)'!$B91,'ตัดระหว่างกัน 2565'!L:L)</f>
        <v>0</v>
      </c>
      <c r="D91" s="213">
        <f>SUMIF('ตัดระหว่างกัน 2564'!D:D,'หมายเหตุ (3)'!$B91,'ตัดระหว่างกัน 2564'!K:K)-SUMIF('ตัดระหว่างกัน 2564'!D:D,$B91,'ตัดระหว่างกัน 2564'!L:L)</f>
        <v>0</v>
      </c>
      <c r="E91" s="214" t="s">
        <v>1093</v>
      </c>
      <c r="F91" s="215">
        <f t="shared" si="8"/>
        <v>0</v>
      </c>
      <c r="G91" s="166"/>
      <c r="H91" s="215">
        <f>SUM(D91)</f>
        <v>0</v>
      </c>
      <c r="I91" s="173"/>
      <c r="U91" s="155" t="str">
        <f t="shared" si="9"/>
        <v xml:space="preserve">  </v>
      </c>
    </row>
    <row r="92" spans="1:21" hidden="1">
      <c r="A92" s="224" t="s">
        <v>37</v>
      </c>
      <c r="B92" s="211" t="s">
        <v>38</v>
      </c>
      <c r="C92" s="212">
        <f>SUMIF('ตัดระหว่างกัน 2565'!D:D,$B92,'ตัดระหว่างกัน 2565'!K:K)-SUMIF('ตัดระหว่างกัน 2565'!D:D,'หมายเหตุ (3)'!$B92,'ตัดระหว่างกัน 2565'!L:L)</f>
        <v>0</v>
      </c>
      <c r="D92" s="213">
        <f>SUMIF('ตัดระหว่างกัน 2564'!D:D,'หมายเหตุ (3)'!$B92,'ตัดระหว่างกัน 2564'!K:K)-SUMIF('ตัดระหว่างกัน 2564'!D:D,$B92,'ตัดระหว่างกัน 2564'!L:L)</f>
        <v>0</v>
      </c>
      <c r="E92" s="214" t="s">
        <v>37</v>
      </c>
      <c r="F92" s="215">
        <f t="shared" si="8"/>
        <v>0</v>
      </c>
      <c r="G92" s="166"/>
      <c r="H92" s="215">
        <f>SUM(D92)</f>
        <v>0</v>
      </c>
      <c r="I92" s="173"/>
      <c r="U92" s="155" t="str">
        <f t="shared" si="9"/>
        <v xml:space="preserve">  </v>
      </c>
    </row>
    <row r="93" spans="1:21">
      <c r="A93" s="224"/>
      <c r="B93" s="211"/>
      <c r="C93" s="229"/>
      <c r="D93" s="211"/>
      <c r="E93" s="245" t="s">
        <v>21</v>
      </c>
      <c r="F93" s="246">
        <f>SUM(F83:F92)</f>
        <v>69063.09</v>
      </c>
      <c r="G93" s="183"/>
      <c r="H93" s="246">
        <f>SUM(H83:H92)</f>
        <v>59498.69</v>
      </c>
      <c r="I93" s="173"/>
      <c r="U93" s="155" t="str">
        <f t="shared" si="9"/>
        <v>แสดง</v>
      </c>
    </row>
    <row r="94" spans="1:21" hidden="1">
      <c r="A94" s="227" t="s">
        <v>1275</v>
      </c>
      <c r="B94" s="219" t="s">
        <v>1272</v>
      </c>
      <c r="C94" s="212">
        <f>SUMIF('ตัดระหว่างกัน 2565'!D:D,$B94,'ตัดระหว่างกัน 2565'!K:K)-SUMIF('ตัดระหว่างกัน 2565'!D:D,'หมายเหตุ (3)'!$B94,'ตัดระหว่างกัน 2565'!L:L)</f>
        <v>0</v>
      </c>
      <c r="D94" s="213">
        <f>SUMIF('ตัดระหว่างกัน 2564'!D:D,'หมายเหตุ (3)'!$B94,'ตัดระหว่างกัน 2564'!K:K)-SUMIF('ตัดระหว่างกัน 2564'!D:D,$B94,'ตัดระหว่างกัน 2564'!L:L)</f>
        <v>0</v>
      </c>
      <c r="E94" s="158" t="s">
        <v>25</v>
      </c>
      <c r="F94" s="166">
        <f>SUM(C94:C96)</f>
        <v>0</v>
      </c>
      <c r="G94" s="166"/>
      <c r="H94" s="166">
        <f>SUM(D94:D96)</f>
        <v>0</v>
      </c>
      <c r="I94" s="159"/>
      <c r="U94" s="155" t="str">
        <f t="shared" si="9"/>
        <v xml:space="preserve">  </v>
      </c>
    </row>
    <row r="95" spans="1:21" hidden="1">
      <c r="A95" s="227" t="s">
        <v>1276</v>
      </c>
      <c r="B95" s="219" t="s">
        <v>1273</v>
      </c>
      <c r="C95" s="212">
        <f>SUMIF('ตัดระหว่างกัน 2565'!D:D,$B95,'ตัดระหว่างกัน 2565'!K:K)-SUMIF('ตัดระหว่างกัน 2565'!D:D,'หมายเหตุ (3)'!$B95,'ตัดระหว่างกัน 2565'!L:L)</f>
        <v>0</v>
      </c>
      <c r="D95" s="213">
        <f>SUMIF('ตัดระหว่างกัน 2564'!D:D,'หมายเหตุ (3)'!$B95,'ตัดระหว่างกัน 2564'!K:K)-SUMIF('ตัดระหว่างกัน 2564'!D:D,$B95,'ตัดระหว่างกัน 2564'!L:L)</f>
        <v>0</v>
      </c>
      <c r="E95" s="158"/>
      <c r="F95" s="159"/>
      <c r="G95" s="166"/>
      <c r="H95" s="159"/>
      <c r="I95" s="159"/>
      <c r="U95" s="155" t="str">
        <f t="shared" si="9"/>
        <v xml:space="preserve">  </v>
      </c>
    </row>
    <row r="96" spans="1:21" hidden="1">
      <c r="A96" s="227" t="s">
        <v>1277</v>
      </c>
      <c r="B96" s="219" t="s">
        <v>1274</v>
      </c>
      <c r="C96" s="212">
        <f>SUMIF('ตัดระหว่างกัน 2565'!D:D,$B96,'ตัดระหว่างกัน 2565'!K:K)-SUMIF('ตัดระหว่างกัน 2565'!D:D,'หมายเหตุ (3)'!$B96,'ตัดระหว่างกัน 2565'!L:L)</f>
        <v>0</v>
      </c>
      <c r="D96" s="213">
        <f>SUMIF('ตัดระหว่างกัน 2564'!D:D,'หมายเหตุ (3)'!$B96,'ตัดระหว่างกัน 2564'!K:K)-SUMIF('ตัดระหว่างกัน 2564'!D:D,$B96,'ตัดระหว่างกัน 2564'!L:L)</f>
        <v>0</v>
      </c>
      <c r="E96" s="158"/>
      <c r="F96" s="159"/>
      <c r="G96" s="166"/>
      <c r="H96" s="159"/>
      <c r="I96" s="159"/>
      <c r="U96" s="155" t="str">
        <f t="shared" si="9"/>
        <v xml:space="preserve">  </v>
      </c>
    </row>
    <row r="97" spans="1:21" hidden="1">
      <c r="A97" s="227" t="s">
        <v>27</v>
      </c>
      <c r="B97" s="219" t="s">
        <v>26</v>
      </c>
      <c r="C97" s="212">
        <f>SUMIF('ตัดระหว่างกัน 2565'!D:D,$B97,'ตัดระหว่างกัน 2565'!K:K)-SUMIF('ตัดระหว่างกัน 2565'!D:D,'หมายเหตุ (3)'!$B97,'ตัดระหว่างกัน 2565'!L:L)</f>
        <v>0</v>
      </c>
      <c r="D97" s="213">
        <f>SUMIF('ตัดระหว่างกัน 2564'!D:D,'หมายเหตุ (3)'!$B97,'ตัดระหว่างกัน 2564'!K:K)-SUMIF('ตัดระหว่างกัน 2564'!D:D,$B97,'ตัดระหว่างกัน 2564'!L:L)</f>
        <v>0</v>
      </c>
      <c r="E97" s="158" t="s">
        <v>1839</v>
      </c>
      <c r="F97" s="196">
        <f>SUM(C97)</f>
        <v>0</v>
      </c>
      <c r="G97" s="166"/>
      <c r="H97" s="196">
        <f>SUM(D97)</f>
        <v>0</v>
      </c>
      <c r="I97" s="159"/>
      <c r="U97" s="155" t="str">
        <f>IF(F94&lt;&gt;0,"แสดง",IF(H94&lt;&gt;0,"แสดง","  "))</f>
        <v xml:space="preserve">  </v>
      </c>
    </row>
    <row r="98" spans="1:21" hidden="1">
      <c r="A98" s="247"/>
      <c r="B98" s="219"/>
      <c r="C98" s="242"/>
      <c r="D98" s="219"/>
      <c r="E98" s="158" t="s">
        <v>1112</v>
      </c>
      <c r="F98" s="244">
        <f>SUM(F94:F97)</f>
        <v>0</v>
      </c>
      <c r="G98" s="166"/>
      <c r="H98" s="244">
        <f>SUM(H94:H97)</f>
        <v>0</v>
      </c>
      <c r="I98" s="173"/>
      <c r="U98" s="155" t="str">
        <f t="shared" si="9"/>
        <v xml:space="preserve">  </v>
      </c>
    </row>
    <row r="99" spans="1:21" ht="20.25" thickBot="1">
      <c r="A99" s="247"/>
      <c r="B99" s="219"/>
      <c r="C99" s="242"/>
      <c r="D99" s="219"/>
      <c r="E99" s="230" t="s">
        <v>1071</v>
      </c>
      <c r="F99" s="231">
        <f>F93+F98</f>
        <v>69063.09</v>
      </c>
      <c r="G99" s="166"/>
      <c r="H99" s="231">
        <f>H93+H98</f>
        <v>59498.69</v>
      </c>
      <c r="I99" s="475"/>
      <c r="U99" s="155" t="str">
        <f t="shared" si="9"/>
        <v>แสดง</v>
      </c>
    </row>
    <row r="100" spans="1:21" ht="20.25" thickTop="1">
      <c r="B100" s="223"/>
      <c r="C100" s="229"/>
      <c r="D100" s="223"/>
      <c r="G100" s="166"/>
      <c r="U100" s="155" t="str">
        <f t="shared" ref="U100:U121" si="10">IF($F$99&lt;&gt;0,"แสดง",IF($H$99&lt;&gt;0,"แสดง","  "))</f>
        <v>แสดง</v>
      </c>
    </row>
    <row r="101" spans="1:21" hidden="1">
      <c r="B101" s="223"/>
      <c r="C101" s="229"/>
      <c r="D101" s="223"/>
      <c r="E101" s="156" t="s">
        <v>1079</v>
      </c>
      <c r="G101" s="166"/>
      <c r="U101" s="155" t="str">
        <f t="shared" si="10"/>
        <v>แสดง</v>
      </c>
    </row>
    <row r="102" spans="1:21" hidden="1">
      <c r="F102" s="235"/>
      <c r="G102" s="166"/>
      <c r="H102" s="235"/>
      <c r="J102" s="235"/>
      <c r="L102" s="473" t="s">
        <v>973</v>
      </c>
      <c r="M102" s="208"/>
      <c r="N102" s="208"/>
      <c r="O102" s="208"/>
      <c r="P102" s="208"/>
      <c r="Q102" s="208"/>
      <c r="R102" s="208"/>
      <c r="S102" s="208"/>
      <c r="T102" s="208"/>
      <c r="U102" s="155" t="str">
        <f t="shared" si="10"/>
        <v>แสดง</v>
      </c>
    </row>
    <row r="103" spans="1:21" hidden="1">
      <c r="E103" s="471" t="s">
        <v>8</v>
      </c>
      <c r="F103" s="471" t="s">
        <v>1073</v>
      </c>
      <c r="G103" s="183"/>
      <c r="H103" s="236" t="s">
        <v>1075</v>
      </c>
      <c r="I103" s="156"/>
      <c r="J103" s="236" t="s">
        <v>1075</v>
      </c>
      <c r="K103" s="156"/>
      <c r="L103" s="248" t="s">
        <v>1181</v>
      </c>
      <c r="U103" s="155" t="str">
        <f t="shared" si="10"/>
        <v>แสดง</v>
      </c>
    </row>
    <row r="104" spans="1:21" hidden="1">
      <c r="F104" s="237" t="s">
        <v>1074</v>
      </c>
      <c r="G104" s="183"/>
      <c r="H104" s="237" t="s">
        <v>1080</v>
      </c>
      <c r="I104" s="156"/>
      <c r="J104" s="237" t="s">
        <v>1081</v>
      </c>
      <c r="K104" s="156"/>
      <c r="L104" s="249"/>
      <c r="U104" s="155" t="str">
        <f t="shared" si="10"/>
        <v>แสดง</v>
      </c>
    </row>
    <row r="105" spans="1:21" hidden="1">
      <c r="E105" s="161">
        <v>2565</v>
      </c>
      <c r="F105" s="173"/>
      <c r="G105" s="166"/>
      <c r="H105" s="238"/>
      <c r="J105" s="238"/>
      <c r="L105" s="250">
        <f>SUBTOTAL(9,F105:J105)</f>
        <v>0</v>
      </c>
      <c r="M105" s="214"/>
      <c r="N105" s="214"/>
      <c r="O105" s="214"/>
      <c r="P105" s="214"/>
      <c r="Q105" s="214"/>
      <c r="R105" s="214"/>
      <c r="S105" s="214"/>
      <c r="T105" s="214"/>
      <c r="U105" s="155" t="str">
        <f t="shared" si="10"/>
        <v>แสดง</v>
      </c>
    </row>
    <row r="106" spans="1:21" hidden="1">
      <c r="E106" s="161">
        <v>2564</v>
      </c>
      <c r="F106" s="240"/>
      <c r="G106" s="166"/>
      <c r="H106" s="240"/>
      <c r="J106" s="240"/>
      <c r="L106" s="251">
        <f>SUBTOTAL(9,F106:J106)</f>
        <v>0</v>
      </c>
      <c r="M106" s="214"/>
      <c r="N106" s="214"/>
      <c r="O106" s="214"/>
      <c r="P106" s="214"/>
      <c r="Q106" s="214"/>
      <c r="R106" s="214"/>
      <c r="S106" s="214"/>
      <c r="T106" s="214"/>
      <c r="U106" s="155" t="str">
        <f t="shared" si="10"/>
        <v>แสดง</v>
      </c>
    </row>
    <row r="107" spans="1:21" hidden="1">
      <c r="B107" s="223"/>
      <c r="C107" s="229"/>
      <c r="D107" s="223"/>
      <c r="G107" s="166"/>
      <c r="U107" s="155" t="str">
        <f t="shared" si="10"/>
        <v>แสดง</v>
      </c>
    </row>
    <row r="108" spans="1:21" hidden="1">
      <c r="B108" s="223"/>
      <c r="C108" s="229"/>
      <c r="D108" s="223"/>
      <c r="G108" s="166"/>
    </row>
    <row r="109" spans="1:21" hidden="1">
      <c r="B109" s="223"/>
      <c r="C109" s="229"/>
      <c r="D109" s="223"/>
      <c r="G109" s="166"/>
    </row>
    <row r="110" spans="1:21" hidden="1">
      <c r="B110" s="223"/>
      <c r="C110" s="229"/>
      <c r="D110" s="223"/>
      <c r="G110" s="166"/>
    </row>
    <row r="111" spans="1:21" hidden="1">
      <c r="B111" s="223"/>
      <c r="C111" s="229"/>
      <c r="D111" s="223"/>
      <c r="G111" s="166"/>
    </row>
    <row r="112" spans="1:21" hidden="1">
      <c r="B112" s="223"/>
      <c r="C112" s="229"/>
      <c r="D112" s="223"/>
      <c r="G112" s="166"/>
    </row>
    <row r="113" spans="1:21" hidden="1">
      <c r="B113" s="223"/>
      <c r="C113" s="229"/>
      <c r="D113" s="223"/>
      <c r="G113" s="166"/>
    </row>
    <row r="114" spans="1:21" hidden="1">
      <c r="B114" s="223"/>
      <c r="C114" s="229"/>
      <c r="D114" s="223"/>
      <c r="G114" s="166"/>
    </row>
    <row r="115" spans="1:21" hidden="1">
      <c r="B115" s="223"/>
      <c r="C115" s="229"/>
      <c r="D115" s="223"/>
      <c r="G115" s="166"/>
    </row>
    <row r="116" spans="1:21" hidden="1">
      <c r="B116" s="223"/>
      <c r="C116" s="229"/>
      <c r="D116" s="223"/>
      <c r="G116" s="166"/>
    </row>
    <row r="117" spans="1:21" hidden="1">
      <c r="B117" s="223"/>
      <c r="C117" s="229"/>
      <c r="D117" s="223"/>
      <c r="G117" s="166"/>
    </row>
    <row r="118" spans="1:21" hidden="1">
      <c r="B118" s="223"/>
      <c r="C118" s="229"/>
      <c r="D118" s="223"/>
      <c r="G118" s="166"/>
    </row>
    <row r="119" spans="1:21" hidden="1">
      <c r="B119" s="223"/>
      <c r="C119" s="229"/>
      <c r="D119" s="223"/>
      <c r="G119" s="166"/>
    </row>
    <row r="120" spans="1:21" hidden="1">
      <c r="B120" s="223"/>
      <c r="C120" s="229"/>
      <c r="D120" s="223"/>
      <c r="G120" s="166"/>
    </row>
    <row r="121" spans="1:21">
      <c r="B121" s="223"/>
      <c r="C121" s="229"/>
      <c r="D121" s="223"/>
      <c r="G121" s="166"/>
      <c r="U121" s="155" t="str">
        <f t="shared" si="10"/>
        <v>แสดง</v>
      </c>
    </row>
    <row r="122" spans="1:21">
      <c r="A122" s="203"/>
      <c r="B122" s="204"/>
      <c r="C122" s="205"/>
      <c r="D122" s="204"/>
      <c r="E122" s="472" t="s">
        <v>2046</v>
      </c>
      <c r="F122" s="179"/>
      <c r="G122" s="166"/>
      <c r="H122" s="179"/>
      <c r="I122" s="473"/>
      <c r="L122" s="473"/>
      <c r="M122" s="473"/>
      <c r="N122" s="473"/>
      <c r="O122" s="473"/>
      <c r="P122" s="473"/>
      <c r="Q122" s="473"/>
      <c r="R122" s="473"/>
      <c r="S122" s="473"/>
      <c r="T122" s="473"/>
      <c r="U122" s="155" t="str">
        <f>IF($F$127&lt;&gt;0,"แสดง",IF($H$127&lt;&gt;0,"แสดง","  "))</f>
        <v>แสดง</v>
      </c>
    </row>
    <row r="123" spans="1:21">
      <c r="A123" s="223"/>
      <c r="B123" s="204"/>
      <c r="C123" s="205"/>
      <c r="D123" s="204"/>
      <c r="E123" s="209"/>
      <c r="G123" s="166"/>
      <c r="H123" s="473" t="s">
        <v>973</v>
      </c>
      <c r="I123" s="208"/>
      <c r="L123" s="473"/>
      <c r="M123" s="473"/>
      <c r="N123" s="473"/>
      <c r="O123" s="473"/>
      <c r="P123" s="473"/>
      <c r="Q123" s="473"/>
      <c r="R123" s="473"/>
      <c r="S123" s="473"/>
      <c r="T123" s="473"/>
      <c r="U123" s="155" t="str">
        <f t="shared" ref="U123:U124" si="11">IF($F$127&lt;&gt;0,"แสดง",IF($H$127&lt;&gt;0,"แสดง","  "))</f>
        <v>แสดง</v>
      </c>
    </row>
    <row r="124" spans="1:21">
      <c r="A124" s="223"/>
      <c r="B124" s="204"/>
      <c r="C124" s="205"/>
      <c r="D124" s="204"/>
      <c r="E124" s="209"/>
      <c r="F124" s="473">
        <v>2565</v>
      </c>
      <c r="G124" s="166"/>
      <c r="H124" s="473">
        <v>2564</v>
      </c>
      <c r="I124" s="473"/>
      <c r="L124" s="473"/>
      <c r="M124" s="473"/>
      <c r="N124" s="473"/>
      <c r="O124" s="473"/>
      <c r="P124" s="473"/>
      <c r="Q124" s="473"/>
      <c r="R124" s="473"/>
      <c r="S124" s="473"/>
      <c r="T124" s="473"/>
      <c r="U124" s="155" t="str">
        <f t="shared" si="11"/>
        <v>แสดง</v>
      </c>
    </row>
    <row r="125" spans="1:21">
      <c r="A125" s="224" t="s">
        <v>14</v>
      </c>
      <c r="B125" s="211" t="s">
        <v>13</v>
      </c>
      <c r="C125" s="212">
        <f>SUMIF('ตัดระหว่างกัน 2565'!D:D,$B125,'ตัดระหว่างกัน 2565'!K:K)-SUMIF('ตัดระหว่างกัน 2565'!D:D,'หมายเหตุ (3)'!$B125,'ตัดระหว่างกัน 2565'!L:L)</f>
        <v>20000</v>
      </c>
      <c r="D125" s="213">
        <f>SUMIF('ตัดระหว่างกัน 2564'!D:D,'หมายเหตุ (3)'!$B125,'ตัดระหว่างกัน 2564'!K:K)-SUMIF('ตัดระหว่างกัน 2564'!D:D,$B125,'ตัดระหว่างกัน 2564'!L:L)</f>
        <v>20000</v>
      </c>
      <c r="E125" s="214" t="s">
        <v>12</v>
      </c>
      <c r="F125" s="215">
        <f>SUM(C125)</f>
        <v>20000</v>
      </c>
      <c r="G125" s="166"/>
      <c r="H125" s="215">
        <f>SUM(D125)</f>
        <v>20000</v>
      </c>
      <c r="I125" s="173"/>
      <c r="L125" s="217"/>
      <c r="M125" s="217"/>
      <c r="N125" s="217"/>
      <c r="O125" s="217"/>
      <c r="P125" s="217"/>
      <c r="Q125" s="217"/>
      <c r="R125" s="217"/>
      <c r="S125" s="217"/>
      <c r="T125" s="217"/>
      <c r="U125" s="155" t="str">
        <f t="shared" si="9"/>
        <v>แสดง</v>
      </c>
    </row>
    <row r="126" spans="1:21" hidden="1">
      <c r="A126" s="210" t="s">
        <v>17</v>
      </c>
      <c r="B126" s="211" t="s">
        <v>16</v>
      </c>
      <c r="C126" s="212">
        <f>SUMIF('ตัดระหว่างกัน 2565'!D:D,$B126,'ตัดระหว่างกัน 2565'!K:K)-SUMIF('ตัดระหว่างกัน 2565'!D:D,'หมายเหตุ (3)'!$B126,'ตัดระหว่างกัน 2565'!L:L)</f>
        <v>0</v>
      </c>
      <c r="D126" s="213">
        <f>SUMIF('ตัดระหว่างกัน 2564'!D:D,'หมายเหตุ (3)'!$B126,'ตัดระหว่างกัน 2564'!K:K)-SUMIF('ตัดระหว่างกัน 2564'!D:D,$B126,'ตัดระหว่างกัน 2564'!L:L)</f>
        <v>0</v>
      </c>
      <c r="E126" s="214" t="s">
        <v>15</v>
      </c>
      <c r="F126" s="215">
        <f>SUM(C126)</f>
        <v>0</v>
      </c>
      <c r="G126" s="166"/>
      <c r="H126" s="215">
        <f>SUM(D126)</f>
        <v>0</v>
      </c>
      <c r="I126" s="173"/>
      <c r="L126" s="217"/>
      <c r="M126" s="217"/>
      <c r="N126" s="217"/>
      <c r="O126" s="217"/>
      <c r="P126" s="217"/>
      <c r="Q126" s="217"/>
      <c r="R126" s="217"/>
      <c r="S126" s="217"/>
      <c r="T126" s="217"/>
      <c r="U126" s="155" t="str">
        <f t="shared" si="9"/>
        <v xml:space="preserve">  </v>
      </c>
    </row>
    <row r="127" spans="1:21" ht="20.25" thickBot="1">
      <c r="B127" s="223"/>
      <c r="C127" s="229"/>
      <c r="D127" s="223"/>
      <c r="E127" s="230" t="s">
        <v>1070</v>
      </c>
      <c r="F127" s="231">
        <f>SUM(F125:F126)</f>
        <v>20000</v>
      </c>
      <c r="G127" s="166"/>
      <c r="H127" s="231">
        <f>SUM(H125:H126)</f>
        <v>20000</v>
      </c>
      <c r="I127" s="475"/>
      <c r="J127" s="475"/>
      <c r="K127" s="475"/>
      <c r="L127" s="475"/>
      <c r="M127" s="475"/>
      <c r="N127" s="475"/>
      <c r="O127" s="475"/>
      <c r="P127" s="475"/>
      <c r="Q127" s="475"/>
      <c r="R127" s="475"/>
      <c r="S127" s="475"/>
      <c r="T127" s="475"/>
      <c r="U127" s="155" t="str">
        <f t="shared" si="9"/>
        <v>แสดง</v>
      </c>
    </row>
    <row r="128" spans="1:21" ht="20.25" thickTop="1">
      <c r="G128" s="166"/>
      <c r="L128" s="173"/>
      <c r="M128" s="173"/>
      <c r="N128" s="173"/>
      <c r="O128" s="173"/>
      <c r="P128" s="173"/>
      <c r="Q128" s="173"/>
      <c r="R128" s="173"/>
      <c r="S128" s="173"/>
      <c r="T128" s="173"/>
      <c r="U128" s="155" t="str">
        <f t="shared" ref="U128:U146" si="12">IF($F$127&lt;&gt;0,"แสดง",IF($H$127&lt;&gt;0,"แสดง","  "))</f>
        <v>แสดง</v>
      </c>
    </row>
    <row r="129" spans="5:21">
      <c r="E129" s="156" t="s">
        <v>1182</v>
      </c>
      <c r="G129" s="166"/>
      <c r="L129" s="173"/>
      <c r="M129" s="173"/>
      <c r="N129" s="173"/>
      <c r="O129" s="173"/>
      <c r="P129" s="173"/>
      <c r="Q129" s="173"/>
      <c r="R129" s="173"/>
      <c r="S129" s="173"/>
      <c r="T129" s="173"/>
      <c r="U129" s="155" t="str">
        <f t="shared" si="12"/>
        <v>แสดง</v>
      </c>
    </row>
    <row r="130" spans="5:21">
      <c r="F130" s="235"/>
      <c r="G130" s="166"/>
      <c r="H130" s="235"/>
      <c r="J130" s="473" t="s">
        <v>973</v>
      </c>
      <c r="K130" s="473"/>
      <c r="L130" s="173"/>
      <c r="M130" s="173"/>
      <c r="N130" s="173"/>
      <c r="O130" s="173"/>
      <c r="P130" s="173"/>
      <c r="Q130" s="173"/>
      <c r="R130" s="173"/>
      <c r="S130" s="173"/>
      <c r="T130" s="173"/>
      <c r="U130" s="155" t="str">
        <f t="shared" si="12"/>
        <v>แสดง</v>
      </c>
    </row>
    <row r="131" spans="5:21">
      <c r="E131" s="471" t="s">
        <v>1072</v>
      </c>
      <c r="F131" s="471" t="s">
        <v>1073</v>
      </c>
      <c r="G131" s="183"/>
      <c r="H131" s="471" t="s">
        <v>1075</v>
      </c>
      <c r="I131" s="156"/>
      <c r="J131" s="236" t="s">
        <v>21</v>
      </c>
      <c r="K131" s="161"/>
      <c r="L131" s="173"/>
      <c r="M131" s="173"/>
      <c r="N131" s="173"/>
      <c r="O131" s="173"/>
      <c r="P131" s="173"/>
      <c r="Q131" s="173"/>
      <c r="R131" s="173"/>
      <c r="S131" s="173"/>
      <c r="T131" s="173"/>
      <c r="U131" s="155" t="str">
        <f t="shared" si="12"/>
        <v>แสดง</v>
      </c>
    </row>
    <row r="132" spans="5:21">
      <c r="F132" s="237" t="s">
        <v>1074</v>
      </c>
      <c r="G132" s="183"/>
      <c r="H132" s="237" t="s">
        <v>1076</v>
      </c>
      <c r="I132" s="156"/>
      <c r="J132" s="237"/>
      <c r="K132" s="161"/>
      <c r="L132" s="173"/>
      <c r="M132" s="173"/>
      <c r="N132" s="173"/>
      <c r="O132" s="173"/>
      <c r="P132" s="173"/>
      <c r="Q132" s="173"/>
      <c r="R132" s="173"/>
      <c r="S132" s="173"/>
      <c r="T132" s="173"/>
      <c r="U132" s="155" t="str">
        <f t="shared" si="12"/>
        <v>แสดง</v>
      </c>
    </row>
    <row r="133" spans="5:21">
      <c r="E133" s="161">
        <v>2565</v>
      </c>
      <c r="F133" s="216">
        <v>20000</v>
      </c>
      <c r="G133" s="166"/>
      <c r="H133" s="173"/>
      <c r="J133" s="252">
        <f>SUBTOTAL(9,F133:H133)</f>
        <v>20000</v>
      </c>
      <c r="K133" s="173"/>
      <c r="L133" s="173"/>
      <c r="M133" s="173"/>
      <c r="N133" s="173"/>
      <c r="O133" s="173"/>
      <c r="P133" s="173"/>
      <c r="Q133" s="173"/>
      <c r="R133" s="173"/>
      <c r="S133" s="173"/>
      <c r="T133" s="173"/>
      <c r="U133" s="155" t="str">
        <f t="shared" si="12"/>
        <v>แสดง</v>
      </c>
    </row>
    <row r="134" spans="5:21">
      <c r="E134" s="161">
        <v>2564</v>
      </c>
      <c r="F134" s="240"/>
      <c r="G134" s="166"/>
      <c r="H134" s="240"/>
      <c r="J134" s="241">
        <f>SUBTOTAL(9,F134:H134)</f>
        <v>0</v>
      </c>
      <c r="K134" s="173"/>
      <c r="L134" s="173"/>
      <c r="M134" s="173"/>
      <c r="N134" s="173"/>
      <c r="O134" s="173"/>
      <c r="P134" s="173"/>
      <c r="Q134" s="173"/>
      <c r="R134" s="173"/>
      <c r="S134" s="173"/>
      <c r="T134" s="173"/>
      <c r="U134" s="155" t="str">
        <f t="shared" si="12"/>
        <v>แสดง</v>
      </c>
    </row>
    <row r="135" spans="5:21">
      <c r="E135" s="161"/>
      <c r="F135" s="480"/>
      <c r="G135" s="166"/>
      <c r="H135" s="480"/>
      <c r="J135" s="481"/>
      <c r="K135" s="173"/>
      <c r="L135" s="173"/>
      <c r="M135" s="173"/>
      <c r="N135" s="173"/>
      <c r="O135" s="173"/>
      <c r="P135" s="173"/>
      <c r="Q135" s="173"/>
      <c r="R135" s="173"/>
      <c r="S135" s="173"/>
      <c r="T135" s="173"/>
    </row>
    <row r="136" spans="5:21">
      <c r="E136" s="161"/>
      <c r="F136" s="480"/>
      <c r="G136" s="166"/>
      <c r="H136" s="480"/>
      <c r="J136" s="481"/>
      <c r="K136" s="173"/>
      <c r="L136" s="173"/>
      <c r="M136" s="173"/>
      <c r="N136" s="173"/>
      <c r="O136" s="173"/>
      <c r="P136" s="173"/>
      <c r="Q136" s="173"/>
      <c r="R136" s="173"/>
      <c r="S136" s="173"/>
      <c r="T136" s="173"/>
    </row>
    <row r="137" spans="5:21">
      <c r="E137" s="161"/>
      <c r="F137" s="480"/>
      <c r="G137" s="166"/>
      <c r="H137" s="480"/>
      <c r="J137" s="481"/>
      <c r="K137" s="173"/>
      <c r="L137" s="173"/>
      <c r="M137" s="173"/>
      <c r="N137" s="173"/>
      <c r="O137" s="173"/>
      <c r="P137" s="173"/>
      <c r="Q137" s="173"/>
      <c r="R137" s="173"/>
      <c r="S137" s="173"/>
      <c r="T137" s="173"/>
    </row>
    <row r="138" spans="5:21">
      <c r="E138" s="161"/>
      <c r="F138" s="480"/>
      <c r="G138" s="166"/>
      <c r="H138" s="480"/>
      <c r="J138" s="481"/>
      <c r="K138" s="173"/>
      <c r="L138" s="173"/>
      <c r="M138" s="173"/>
      <c r="N138" s="173"/>
      <c r="O138" s="173"/>
      <c r="P138" s="173"/>
      <c r="Q138" s="173"/>
      <c r="R138" s="173"/>
      <c r="S138" s="173"/>
      <c r="T138" s="173"/>
    </row>
    <row r="139" spans="5:21">
      <c r="E139" s="161"/>
      <c r="F139" s="480"/>
      <c r="G139" s="166"/>
      <c r="H139" s="480"/>
      <c r="J139" s="481"/>
      <c r="K139" s="173"/>
      <c r="L139" s="173"/>
      <c r="M139" s="173"/>
      <c r="N139" s="173"/>
      <c r="O139" s="173"/>
      <c r="P139" s="173"/>
      <c r="Q139" s="173"/>
      <c r="R139" s="173"/>
      <c r="S139" s="173"/>
      <c r="T139" s="173"/>
    </row>
    <row r="140" spans="5:21">
      <c r="E140" s="161"/>
      <c r="F140" s="480"/>
      <c r="G140" s="166"/>
      <c r="H140" s="480"/>
      <c r="J140" s="481"/>
      <c r="K140" s="173"/>
      <c r="L140" s="173"/>
      <c r="M140" s="173"/>
      <c r="N140" s="173"/>
      <c r="O140" s="173"/>
      <c r="P140" s="173"/>
      <c r="Q140" s="173"/>
      <c r="R140" s="173"/>
      <c r="S140" s="173"/>
      <c r="T140" s="173"/>
    </row>
    <row r="141" spans="5:21">
      <c r="E141" s="161"/>
      <c r="F141" s="480"/>
      <c r="G141" s="166"/>
      <c r="H141" s="480"/>
      <c r="J141" s="481"/>
      <c r="K141" s="173"/>
      <c r="L141" s="173"/>
      <c r="M141" s="173"/>
      <c r="N141" s="173"/>
      <c r="O141" s="173"/>
      <c r="P141" s="173"/>
      <c r="Q141" s="173"/>
      <c r="R141" s="173"/>
      <c r="S141" s="173"/>
      <c r="T141" s="173"/>
    </row>
    <row r="142" spans="5:21">
      <c r="E142" s="161"/>
      <c r="F142" s="480"/>
      <c r="G142" s="166"/>
      <c r="H142" s="480"/>
      <c r="J142" s="481"/>
      <c r="K142" s="173"/>
      <c r="L142" s="173"/>
      <c r="M142" s="173"/>
      <c r="N142" s="173"/>
      <c r="O142" s="173"/>
      <c r="P142" s="173"/>
      <c r="Q142" s="173"/>
      <c r="R142" s="173"/>
      <c r="S142" s="173"/>
      <c r="T142" s="173"/>
    </row>
    <row r="143" spans="5:21">
      <c r="E143" s="161"/>
      <c r="F143" s="480"/>
      <c r="G143" s="166"/>
      <c r="H143" s="480"/>
      <c r="J143" s="481"/>
      <c r="K143" s="173"/>
      <c r="L143" s="173"/>
      <c r="M143" s="173"/>
      <c r="N143" s="173"/>
      <c r="O143" s="173"/>
      <c r="P143" s="173"/>
      <c r="Q143" s="173"/>
      <c r="R143" s="173"/>
      <c r="S143" s="173"/>
      <c r="T143" s="173"/>
    </row>
    <row r="144" spans="5:21">
      <c r="G144" s="166"/>
      <c r="L144" s="173"/>
      <c r="M144" s="173"/>
      <c r="N144" s="173"/>
      <c r="O144" s="173"/>
      <c r="P144" s="173"/>
      <c r="Q144" s="173"/>
      <c r="R144" s="173"/>
      <c r="S144" s="173"/>
      <c r="T144" s="173"/>
      <c r="U144" s="155" t="str">
        <f t="shared" si="12"/>
        <v>แสดง</v>
      </c>
    </row>
    <row r="145" spans="1:21">
      <c r="G145" s="166"/>
      <c r="L145" s="173"/>
      <c r="M145" s="173"/>
      <c r="N145" s="173"/>
      <c r="O145" s="173"/>
      <c r="P145" s="173"/>
      <c r="Q145" s="173"/>
      <c r="R145" s="173"/>
      <c r="S145" s="173"/>
      <c r="T145" s="173"/>
    </row>
    <row r="146" spans="1:21">
      <c r="G146" s="166"/>
      <c r="U146" s="155" t="str">
        <f t="shared" si="12"/>
        <v>แสดง</v>
      </c>
    </row>
    <row r="147" spans="1:21" hidden="1">
      <c r="E147" s="472" t="s">
        <v>1865</v>
      </c>
      <c r="F147" s="179"/>
      <c r="G147" s="166"/>
      <c r="H147" s="179"/>
      <c r="I147" s="208"/>
      <c r="U147" s="155" t="str">
        <f>IF($F$151&lt;&gt;0,"แสดง",IF($H$151&lt;&gt;0,"แสดง","  "))</f>
        <v xml:space="preserve">  </v>
      </c>
    </row>
    <row r="148" spans="1:21" hidden="1">
      <c r="E148" s="209"/>
      <c r="G148" s="166"/>
      <c r="H148" s="473" t="s">
        <v>973</v>
      </c>
      <c r="I148" s="208"/>
      <c r="J148" s="473"/>
      <c r="K148" s="473"/>
      <c r="L148" s="173"/>
      <c r="M148" s="173"/>
      <c r="N148" s="173"/>
      <c r="O148" s="173"/>
      <c r="P148" s="173"/>
      <c r="Q148" s="173"/>
      <c r="R148" s="173"/>
      <c r="S148" s="173"/>
      <c r="T148" s="173"/>
      <c r="U148" s="155" t="str">
        <f t="shared" ref="U148:U149" si="13">IF($F$151&lt;&gt;0,"แสดง",IF($H$151&lt;&gt;0,"แสดง","  "))</f>
        <v xml:space="preserve">  </v>
      </c>
    </row>
    <row r="149" spans="1:21" hidden="1">
      <c r="E149" s="209"/>
      <c r="F149" s="473">
        <v>2565</v>
      </c>
      <c r="G149" s="166"/>
      <c r="H149" s="473">
        <v>2564</v>
      </c>
      <c r="I149" s="473"/>
      <c r="J149" s="473"/>
      <c r="K149" s="473"/>
      <c r="L149" s="173"/>
      <c r="M149" s="173"/>
      <c r="N149" s="173"/>
      <c r="O149" s="173"/>
      <c r="P149" s="173"/>
      <c r="Q149" s="173"/>
      <c r="R149" s="173"/>
      <c r="S149" s="173"/>
      <c r="T149" s="173"/>
      <c r="U149" s="155" t="str">
        <f t="shared" si="13"/>
        <v xml:space="preserve">  </v>
      </c>
    </row>
    <row r="150" spans="1:21" hidden="1">
      <c r="A150" s="224" t="s">
        <v>41</v>
      </c>
      <c r="B150" s="211" t="s">
        <v>40</v>
      </c>
      <c r="C150" s="212">
        <f>SUMIF('ตัดระหว่างกัน 2565'!D:D,$B150,'ตัดระหว่างกัน 2565'!K:K)-SUMIF('ตัดระหว่างกัน 2565'!D:D,'หมายเหตุ (3)'!$B150,'ตัดระหว่างกัน 2565'!L:L)</f>
        <v>0</v>
      </c>
      <c r="D150" s="213">
        <f>SUMIF('ตัดระหว่างกัน 2564'!D:D,'หมายเหตุ (3)'!$B150,'ตัดระหว่างกัน 2564'!K:K)-SUMIF('ตัดระหว่างกัน 2564'!D:D,$B150,'ตัดระหว่างกัน 2564'!L:L)</f>
        <v>0</v>
      </c>
      <c r="E150" s="214" t="s">
        <v>39</v>
      </c>
      <c r="F150" s="244">
        <f>SUM(C150)</f>
        <v>0</v>
      </c>
      <c r="G150" s="166"/>
      <c r="H150" s="244">
        <f>SUM(D150)</f>
        <v>0</v>
      </c>
      <c r="I150" s="173"/>
      <c r="J150" s="217"/>
      <c r="K150" s="217"/>
      <c r="L150" s="214"/>
      <c r="M150" s="214"/>
      <c r="N150" s="214"/>
      <c r="O150" s="214"/>
      <c r="P150" s="214"/>
      <c r="Q150" s="214"/>
      <c r="R150" s="214"/>
      <c r="S150" s="214"/>
      <c r="T150" s="214"/>
      <c r="U150" s="155" t="str">
        <f t="shared" si="9"/>
        <v xml:space="preserve">  </v>
      </c>
    </row>
    <row r="151" spans="1:21" ht="20.25" hidden="1" thickBot="1">
      <c r="E151" s="209" t="s">
        <v>42</v>
      </c>
      <c r="F151" s="231">
        <f>SUM(F150)</f>
        <v>0</v>
      </c>
      <c r="G151" s="166"/>
      <c r="H151" s="231">
        <f>SUM(H150)</f>
        <v>0</v>
      </c>
      <c r="I151" s="475"/>
      <c r="J151" s="217"/>
      <c r="K151" s="217"/>
      <c r="L151" s="214"/>
      <c r="M151" s="214"/>
      <c r="N151" s="214"/>
      <c r="O151" s="214"/>
      <c r="P151" s="214"/>
      <c r="Q151" s="214"/>
      <c r="R151" s="214"/>
      <c r="S151" s="214"/>
      <c r="T151" s="214"/>
      <c r="U151" s="155" t="str">
        <f t="shared" si="9"/>
        <v xml:space="preserve">  </v>
      </c>
    </row>
    <row r="152" spans="1:21" hidden="1">
      <c r="G152" s="166"/>
      <c r="U152" s="155" t="str">
        <f t="shared" ref="U152:U153" si="14">IF($F$151&lt;&gt;0,"แสดง",IF($H$151&lt;&gt;0,"แสดง","  "))</f>
        <v xml:space="preserve">  </v>
      </c>
    </row>
    <row r="153" spans="1:21" hidden="1">
      <c r="G153" s="166"/>
      <c r="U153" s="155" t="str">
        <f t="shared" si="14"/>
        <v xml:space="preserve">  </v>
      </c>
    </row>
    <row r="154" spans="1:21" hidden="1">
      <c r="A154" s="203"/>
      <c r="B154" s="204"/>
      <c r="C154" s="205"/>
      <c r="D154" s="204"/>
      <c r="E154" s="472" t="s">
        <v>1866</v>
      </c>
      <c r="F154" s="179"/>
      <c r="G154" s="166"/>
      <c r="H154" s="179"/>
      <c r="I154" s="208"/>
      <c r="U154" s="155" t="str">
        <f>IF($F$164&lt;&gt;0,"แสดง",IF($H$164&lt;&gt;0,"แสดง","  "))</f>
        <v xml:space="preserve">  </v>
      </c>
    </row>
    <row r="155" spans="1:21" hidden="1">
      <c r="A155" s="223"/>
      <c r="B155" s="204"/>
      <c r="C155" s="205"/>
      <c r="D155" s="204"/>
      <c r="E155" s="209"/>
      <c r="G155" s="166"/>
      <c r="H155" s="473" t="s">
        <v>973</v>
      </c>
      <c r="I155" s="208"/>
      <c r="U155" s="155" t="str">
        <f t="shared" ref="U155:U156" si="15">IF($F$164&lt;&gt;0,"แสดง",IF($H$164&lt;&gt;0,"แสดง","  "))</f>
        <v xml:space="preserve">  </v>
      </c>
    </row>
    <row r="156" spans="1:21" hidden="1">
      <c r="A156" s="223"/>
      <c r="B156" s="204"/>
      <c r="C156" s="205"/>
      <c r="D156" s="204"/>
      <c r="E156" s="209"/>
      <c r="F156" s="473">
        <v>2565</v>
      </c>
      <c r="G156" s="166"/>
      <c r="H156" s="473">
        <v>2564</v>
      </c>
      <c r="I156" s="473"/>
      <c r="U156" s="155" t="str">
        <f t="shared" si="15"/>
        <v xml:space="preserve">  </v>
      </c>
    </row>
    <row r="157" spans="1:21" hidden="1">
      <c r="A157" s="224" t="s">
        <v>43</v>
      </c>
      <c r="B157" s="211" t="s">
        <v>44</v>
      </c>
      <c r="C157" s="212">
        <f>SUMIF('ตัดระหว่างกัน 2565'!D:D,$B157,'ตัดระหว่างกัน 2565'!K:K)-SUMIF('ตัดระหว่างกัน 2565'!D:D,'หมายเหตุ (3)'!$B157,'ตัดระหว่างกัน 2565'!L:L)</f>
        <v>0</v>
      </c>
      <c r="D157" s="213">
        <f>SUMIF('ตัดระหว่างกัน 2564'!D:D,'หมายเหตุ (3)'!$B157,'ตัดระหว่างกัน 2564'!K:K)-SUMIF('ตัดระหว่างกัน 2564'!D:D,$B157,'ตัดระหว่างกัน 2564'!L:L)</f>
        <v>0</v>
      </c>
      <c r="E157" s="214" t="s">
        <v>43</v>
      </c>
      <c r="F157" s="215">
        <f>SUM(C157)</f>
        <v>0</v>
      </c>
      <c r="G157" s="166"/>
      <c r="H157" s="215">
        <f t="shared" ref="H157:H163" si="16">SUM(D157)</f>
        <v>0</v>
      </c>
      <c r="I157" s="173"/>
      <c r="U157" s="155" t="str">
        <f t="shared" si="9"/>
        <v xml:space="preserve">  </v>
      </c>
    </row>
    <row r="158" spans="1:21" hidden="1">
      <c r="A158" s="224" t="s">
        <v>45</v>
      </c>
      <c r="B158" s="211" t="s">
        <v>46</v>
      </c>
      <c r="C158" s="212">
        <f>SUMIF('ตัดระหว่างกัน 2565'!D:D,$B158,'ตัดระหว่างกัน 2565'!K:K)-SUMIF('ตัดระหว่างกัน 2565'!D:D,'หมายเหตุ (3)'!$B158,'ตัดระหว่างกัน 2565'!L:L)</f>
        <v>0</v>
      </c>
      <c r="D158" s="213">
        <f>SUMIF('ตัดระหว่างกัน 2564'!D:D,'หมายเหตุ (3)'!$B158,'ตัดระหว่างกัน 2564'!K:K)-SUMIF('ตัดระหว่างกัน 2564'!D:D,$B158,'ตัดระหว่างกัน 2564'!L:L)</f>
        <v>0</v>
      </c>
      <c r="E158" s="214" t="s">
        <v>45</v>
      </c>
      <c r="F158" s="215">
        <f t="shared" ref="F158:F163" si="17">SUM(C158)</f>
        <v>0</v>
      </c>
      <c r="G158" s="166"/>
      <c r="H158" s="215">
        <f t="shared" si="16"/>
        <v>0</v>
      </c>
      <c r="I158" s="173"/>
      <c r="U158" s="155" t="str">
        <f t="shared" si="9"/>
        <v xml:space="preserve">  </v>
      </c>
    </row>
    <row r="159" spans="1:21" hidden="1">
      <c r="A159" s="224" t="s">
        <v>47</v>
      </c>
      <c r="B159" s="211" t="s">
        <v>48</v>
      </c>
      <c r="C159" s="212">
        <f>SUMIF('ตัดระหว่างกัน 2565'!D:D,$B159,'ตัดระหว่างกัน 2565'!K:K)-SUMIF('ตัดระหว่างกัน 2565'!D:D,'หมายเหตุ (3)'!$B159,'ตัดระหว่างกัน 2565'!L:L)</f>
        <v>0</v>
      </c>
      <c r="D159" s="213">
        <f>SUMIF('ตัดระหว่างกัน 2564'!D:D,'หมายเหตุ (3)'!$B159,'ตัดระหว่างกัน 2564'!K:K)-SUMIF('ตัดระหว่างกัน 2564'!D:D,$B159,'ตัดระหว่างกัน 2564'!L:L)</f>
        <v>0</v>
      </c>
      <c r="E159" s="214" t="s">
        <v>47</v>
      </c>
      <c r="F159" s="215">
        <f t="shared" si="17"/>
        <v>0</v>
      </c>
      <c r="G159" s="166"/>
      <c r="H159" s="215">
        <f t="shared" si="16"/>
        <v>0</v>
      </c>
      <c r="I159" s="173"/>
      <c r="U159" s="155" t="str">
        <f t="shared" si="9"/>
        <v xml:space="preserve">  </v>
      </c>
    </row>
    <row r="160" spans="1:21" hidden="1">
      <c r="A160" s="210" t="s">
        <v>49</v>
      </c>
      <c r="B160" s="211" t="s">
        <v>50</v>
      </c>
      <c r="C160" s="212">
        <f>SUMIF('ตัดระหว่างกัน 2565'!D:D,$B160,'ตัดระหว่างกัน 2565'!K:K)-SUMIF('ตัดระหว่างกัน 2565'!D:D,'หมายเหตุ (3)'!$B160,'ตัดระหว่างกัน 2565'!L:L)</f>
        <v>0</v>
      </c>
      <c r="D160" s="213">
        <f>SUMIF('ตัดระหว่างกัน 2564'!D:D,'หมายเหตุ (3)'!$B160,'ตัดระหว่างกัน 2564'!K:K)-SUMIF('ตัดระหว่างกัน 2564'!D:D,$B160,'ตัดระหว่างกัน 2564'!L:L)</f>
        <v>0</v>
      </c>
      <c r="E160" s="214" t="s">
        <v>49</v>
      </c>
      <c r="F160" s="215">
        <f t="shared" si="17"/>
        <v>0</v>
      </c>
      <c r="G160" s="166"/>
      <c r="H160" s="215">
        <f t="shared" si="16"/>
        <v>0</v>
      </c>
      <c r="I160" s="173"/>
      <c r="U160" s="155" t="str">
        <f t="shared" si="9"/>
        <v xml:space="preserve">  </v>
      </c>
    </row>
    <row r="161" spans="1:21" hidden="1">
      <c r="A161" s="224" t="s">
        <v>53</v>
      </c>
      <c r="B161" s="211" t="s">
        <v>54</v>
      </c>
      <c r="C161" s="212">
        <f>SUMIF('ตัดระหว่างกัน 2565'!D:D,$B161,'ตัดระหว่างกัน 2565'!K:K)-SUMIF('ตัดระหว่างกัน 2565'!D:D,'หมายเหตุ (3)'!$B161,'ตัดระหว่างกัน 2565'!L:L)</f>
        <v>0</v>
      </c>
      <c r="D161" s="213">
        <f>SUMIF('ตัดระหว่างกัน 2564'!D:D,'หมายเหตุ (3)'!$B161,'ตัดระหว่างกัน 2564'!K:K)-SUMIF('ตัดระหว่างกัน 2564'!D:D,$B161,'ตัดระหว่างกัน 2564'!L:L)</f>
        <v>0</v>
      </c>
      <c r="E161" s="214" t="s">
        <v>53</v>
      </c>
      <c r="F161" s="215">
        <f t="shared" si="17"/>
        <v>0</v>
      </c>
      <c r="G161" s="166"/>
      <c r="H161" s="215">
        <f t="shared" si="16"/>
        <v>0</v>
      </c>
      <c r="I161" s="173"/>
      <c r="U161" s="155" t="str">
        <f t="shared" si="9"/>
        <v xml:space="preserve">  </v>
      </c>
    </row>
    <row r="162" spans="1:21" hidden="1">
      <c r="A162" s="224" t="s">
        <v>55</v>
      </c>
      <c r="B162" s="211" t="s">
        <v>56</v>
      </c>
      <c r="C162" s="212">
        <f>SUMIF('ตัดระหว่างกัน 2565'!D:D,$B162,'ตัดระหว่างกัน 2565'!K:K)-SUMIF('ตัดระหว่างกัน 2565'!D:D,'หมายเหตุ (3)'!$B162,'ตัดระหว่างกัน 2565'!L:L)</f>
        <v>0</v>
      </c>
      <c r="D162" s="213">
        <f>SUMIF('ตัดระหว่างกัน 2564'!D:D,'หมายเหตุ (3)'!$B162,'ตัดระหว่างกัน 2564'!K:K)-SUMIF('ตัดระหว่างกัน 2564'!D:D,$B162,'ตัดระหว่างกัน 2564'!L:L)</f>
        <v>0</v>
      </c>
      <c r="E162" s="214" t="s">
        <v>55</v>
      </c>
      <c r="F162" s="215">
        <f t="shared" si="17"/>
        <v>0</v>
      </c>
      <c r="G162" s="166"/>
      <c r="H162" s="215">
        <f t="shared" si="16"/>
        <v>0</v>
      </c>
      <c r="I162" s="173"/>
      <c r="U162" s="155" t="str">
        <f t="shared" si="9"/>
        <v xml:space="preserve">  </v>
      </c>
    </row>
    <row r="163" spans="1:21" hidden="1">
      <c r="A163" s="224" t="s">
        <v>57</v>
      </c>
      <c r="B163" s="211" t="s">
        <v>58</v>
      </c>
      <c r="C163" s="212">
        <f>SUMIF('ตัดระหว่างกัน 2565'!D:D,$B163,'ตัดระหว่างกัน 2565'!K:K)-SUMIF('ตัดระหว่างกัน 2565'!D:D,'หมายเหตุ (3)'!$B163,'ตัดระหว่างกัน 2565'!L:L)</f>
        <v>0</v>
      </c>
      <c r="D163" s="213">
        <f>SUMIF('ตัดระหว่างกัน 2564'!D:D,'หมายเหตุ (3)'!$B163,'ตัดระหว่างกัน 2564'!K:K)-SUMIF('ตัดระหว่างกัน 2564'!D:D,$B163,'ตัดระหว่างกัน 2564'!L:L)</f>
        <v>0</v>
      </c>
      <c r="E163" s="214" t="s">
        <v>57</v>
      </c>
      <c r="F163" s="215">
        <f t="shared" si="17"/>
        <v>0</v>
      </c>
      <c r="G163" s="166"/>
      <c r="H163" s="215">
        <f t="shared" si="16"/>
        <v>0</v>
      </c>
      <c r="I163" s="173"/>
      <c r="U163" s="155" t="str">
        <f t="shared" si="9"/>
        <v xml:space="preserve">  </v>
      </c>
    </row>
    <row r="164" spans="1:21" ht="20.25" hidden="1" thickBot="1">
      <c r="E164" s="209" t="s">
        <v>1082</v>
      </c>
      <c r="F164" s="231">
        <f>SUM(F157:F163)</f>
        <v>0</v>
      </c>
      <c r="G164" s="166"/>
      <c r="H164" s="231">
        <f>SUM(H157:H163)</f>
        <v>0</v>
      </c>
      <c r="I164" s="475"/>
      <c r="J164" s="217"/>
      <c r="K164" s="217"/>
      <c r="L164" s="214"/>
      <c r="M164" s="214"/>
      <c r="N164" s="214"/>
      <c r="O164" s="214"/>
      <c r="P164" s="214"/>
      <c r="Q164" s="214"/>
      <c r="R164" s="214"/>
      <c r="S164" s="214"/>
      <c r="T164" s="214"/>
      <c r="U164" s="155" t="str">
        <f t="shared" si="9"/>
        <v xml:space="preserve">  </v>
      </c>
    </row>
    <row r="165" spans="1:21" hidden="1">
      <c r="E165" s="214"/>
      <c r="F165" s="173"/>
      <c r="G165" s="166"/>
      <c r="H165" s="173"/>
      <c r="I165" s="173"/>
      <c r="J165" s="217"/>
      <c r="K165" s="217"/>
      <c r="L165" s="214"/>
      <c r="M165" s="214"/>
      <c r="N165" s="214"/>
      <c r="O165" s="214"/>
      <c r="P165" s="214"/>
      <c r="Q165" s="214"/>
      <c r="R165" s="214"/>
      <c r="S165" s="214"/>
      <c r="T165" s="214"/>
      <c r="U165" s="155" t="str">
        <f t="shared" ref="U165:U166" si="18">IF($F$164&lt;&gt;0,"แสดง",IF($H$164&lt;&gt;0,"แสดง","  "))</f>
        <v xml:space="preserve">  </v>
      </c>
    </row>
    <row r="166" spans="1:21" hidden="1">
      <c r="G166" s="166"/>
      <c r="U166" s="155" t="str">
        <f t="shared" si="18"/>
        <v xml:space="preserve">  </v>
      </c>
    </row>
    <row r="167" spans="1:21" hidden="1">
      <c r="E167" s="472" t="s">
        <v>1867</v>
      </c>
      <c r="F167" s="179"/>
      <c r="G167" s="166"/>
      <c r="H167" s="179"/>
      <c r="I167" s="208"/>
      <c r="J167" s="473"/>
      <c r="K167" s="473"/>
      <c r="L167" s="475"/>
      <c r="M167" s="475"/>
      <c r="N167" s="475"/>
      <c r="O167" s="475"/>
      <c r="P167" s="475"/>
      <c r="Q167" s="475"/>
      <c r="R167" s="475"/>
      <c r="S167" s="475"/>
      <c r="T167" s="475"/>
      <c r="U167" s="155" t="str">
        <f>IF($F$171&lt;&gt;0,"แสดง",IF($H$171&lt;&gt;0,"แสดง","  "))</f>
        <v xml:space="preserve">  </v>
      </c>
    </row>
    <row r="168" spans="1:21" hidden="1">
      <c r="E168" s="209"/>
      <c r="G168" s="166"/>
      <c r="H168" s="473" t="s">
        <v>973</v>
      </c>
      <c r="I168" s="208"/>
      <c r="J168" s="473"/>
      <c r="K168" s="473"/>
      <c r="L168" s="173"/>
      <c r="M168" s="173"/>
      <c r="N168" s="173"/>
      <c r="O168" s="173"/>
      <c r="P168" s="173"/>
      <c r="Q168" s="173"/>
      <c r="R168" s="173"/>
      <c r="S168" s="173"/>
      <c r="T168" s="173"/>
      <c r="U168" s="155" t="str">
        <f t="shared" ref="U168:U169" si="19">IF($F$171&lt;&gt;0,"แสดง",IF($H$171&lt;&gt;0,"แสดง","  "))</f>
        <v xml:space="preserve">  </v>
      </c>
    </row>
    <row r="169" spans="1:21" hidden="1">
      <c r="E169" s="209"/>
      <c r="F169" s="473">
        <v>2565</v>
      </c>
      <c r="G169" s="166"/>
      <c r="H169" s="473">
        <v>2564</v>
      </c>
      <c r="I169" s="473"/>
      <c r="J169" s="473"/>
      <c r="K169" s="473"/>
      <c r="L169" s="173"/>
      <c r="M169" s="173"/>
      <c r="N169" s="173"/>
      <c r="O169" s="173"/>
      <c r="P169" s="173"/>
      <c r="Q169" s="173"/>
      <c r="R169" s="173"/>
      <c r="S169" s="173"/>
      <c r="T169" s="173"/>
      <c r="U169" s="155" t="str">
        <f t="shared" si="19"/>
        <v xml:space="preserve">  </v>
      </c>
    </row>
    <row r="170" spans="1:21" hidden="1">
      <c r="A170" s="224" t="s">
        <v>51</v>
      </c>
      <c r="B170" s="211" t="s">
        <v>52</v>
      </c>
      <c r="C170" s="212">
        <f>SUMIF('ตัดระหว่างกัน 2565'!D:D,$B170,'ตัดระหว่างกัน 2565'!K:K)-SUMIF('ตัดระหว่างกัน 2565'!D:D,'หมายเหตุ (3)'!$B170,'ตัดระหว่างกัน 2565'!L:L)</f>
        <v>0</v>
      </c>
      <c r="D170" s="213">
        <f>SUMIF('ตัดระหว่างกัน 2564'!D:D,'หมายเหตุ (3)'!$B170,'ตัดระหว่างกัน 2564'!K:K)-SUMIF('ตัดระหว่างกัน 2564'!D:D,$B170,'ตัดระหว่างกัน 2564'!L:L)</f>
        <v>0</v>
      </c>
      <c r="E170" s="214" t="s">
        <v>51</v>
      </c>
      <c r="F170" s="215">
        <f>SUM(C170)</f>
        <v>0</v>
      </c>
      <c r="G170" s="166"/>
      <c r="H170" s="215">
        <f>SUM(D170)</f>
        <v>0</v>
      </c>
      <c r="I170" s="173"/>
      <c r="J170" s="217"/>
      <c r="K170" s="217"/>
      <c r="L170" s="214"/>
      <c r="M170" s="214"/>
      <c r="N170" s="214"/>
      <c r="O170" s="214"/>
      <c r="P170" s="214"/>
      <c r="Q170" s="214"/>
      <c r="R170" s="214"/>
      <c r="S170" s="214"/>
      <c r="T170" s="214"/>
      <c r="U170" s="155" t="str">
        <f t="shared" ref="U170:U243" si="20">IF(F170&lt;&gt;0,"แสดง",IF(H170&lt;&gt;0,"แสดง","  "))</f>
        <v xml:space="preserve">  </v>
      </c>
    </row>
    <row r="171" spans="1:21" ht="20.25" hidden="1" thickBot="1">
      <c r="E171" s="209" t="s">
        <v>1083</v>
      </c>
      <c r="F171" s="231">
        <f>SUM(F170)</f>
        <v>0</v>
      </c>
      <c r="G171" s="166"/>
      <c r="H171" s="231">
        <f>SUM(H170)</f>
        <v>0</v>
      </c>
      <c r="I171" s="475"/>
      <c r="J171" s="217"/>
      <c r="K171" s="217"/>
      <c r="L171" s="214"/>
      <c r="M171" s="214"/>
      <c r="N171" s="214"/>
      <c r="O171" s="214"/>
      <c r="P171" s="214"/>
      <c r="Q171" s="214"/>
      <c r="R171" s="214"/>
      <c r="S171" s="214"/>
      <c r="T171" s="214"/>
      <c r="U171" s="155" t="str">
        <f t="shared" si="20"/>
        <v xml:space="preserve">  </v>
      </c>
    </row>
    <row r="172" spans="1:21" hidden="1">
      <c r="E172" s="214"/>
      <c r="F172" s="173"/>
      <c r="G172" s="166"/>
      <c r="H172" s="173"/>
      <c r="I172" s="173"/>
      <c r="J172" s="217"/>
      <c r="K172" s="217"/>
      <c r="L172" s="214"/>
      <c r="M172" s="214"/>
      <c r="N172" s="214"/>
      <c r="O172" s="214"/>
      <c r="P172" s="214"/>
      <c r="Q172" s="214"/>
      <c r="R172" s="214"/>
      <c r="S172" s="214"/>
      <c r="T172" s="214"/>
      <c r="U172" s="155" t="str">
        <f t="shared" ref="U172:U173" si="21">IF($F$171&lt;&gt;0,"แสดง",IF($H$171&lt;&gt;0,"แสดง","  "))</f>
        <v xml:space="preserve">  </v>
      </c>
    </row>
    <row r="173" spans="1:21" hidden="1">
      <c r="G173" s="166"/>
      <c r="U173" s="155" t="str">
        <f t="shared" si="21"/>
        <v xml:space="preserve">  </v>
      </c>
    </row>
    <row r="174" spans="1:21">
      <c r="E174" s="472" t="s">
        <v>2047</v>
      </c>
      <c r="F174" s="179"/>
      <c r="G174" s="166"/>
      <c r="H174" s="179"/>
      <c r="I174" s="208"/>
      <c r="J174" s="473"/>
      <c r="K174" s="473"/>
      <c r="L174" s="475"/>
      <c r="M174" s="475"/>
      <c r="N174" s="475"/>
      <c r="O174" s="475"/>
      <c r="P174" s="475"/>
      <c r="Q174" s="475"/>
      <c r="R174" s="475"/>
      <c r="S174" s="475"/>
      <c r="T174" s="475"/>
      <c r="U174" s="155" t="str">
        <f>IF($F$183&lt;&gt;0,"แสดง",IF($H$183&lt;&gt;0,"แสดง","  "))</f>
        <v>แสดง</v>
      </c>
    </row>
    <row r="175" spans="1:21">
      <c r="E175" s="209"/>
      <c r="G175" s="166"/>
      <c r="H175" s="473" t="s">
        <v>973</v>
      </c>
      <c r="I175" s="208"/>
      <c r="J175" s="473"/>
      <c r="K175" s="473"/>
      <c r="L175" s="173"/>
      <c r="M175" s="173"/>
      <c r="N175" s="173"/>
      <c r="O175" s="173"/>
      <c r="P175" s="173"/>
      <c r="Q175" s="173"/>
      <c r="R175" s="173"/>
      <c r="S175" s="173"/>
      <c r="T175" s="173"/>
      <c r="U175" s="155" t="str">
        <f t="shared" ref="U175:U176" si="22">IF($F$183&lt;&gt;0,"แสดง",IF($H$183&lt;&gt;0,"แสดง","  "))</f>
        <v>แสดง</v>
      </c>
    </row>
    <row r="176" spans="1:21">
      <c r="E176" s="209"/>
      <c r="F176" s="473">
        <v>2565</v>
      </c>
      <c r="G176" s="166"/>
      <c r="H176" s="473">
        <v>2564</v>
      </c>
      <c r="I176" s="473"/>
      <c r="J176" s="473"/>
      <c r="K176" s="473"/>
      <c r="L176" s="173"/>
      <c r="M176" s="173"/>
      <c r="N176" s="173"/>
      <c r="O176" s="173"/>
      <c r="P176" s="173"/>
      <c r="Q176" s="173"/>
      <c r="R176" s="173"/>
      <c r="S176" s="173"/>
      <c r="T176" s="173"/>
      <c r="U176" s="155" t="str">
        <f t="shared" si="22"/>
        <v>แสดง</v>
      </c>
    </row>
    <row r="177" spans="1:21">
      <c r="A177" s="224" t="s">
        <v>59</v>
      </c>
      <c r="B177" s="211" t="s">
        <v>60</v>
      </c>
      <c r="C177" s="212">
        <f>SUMIF('ตัดระหว่างกัน 2565'!D:D,$B177,'ตัดระหว่างกัน 2565'!K:K)-SUMIF('ตัดระหว่างกัน 2565'!D:D,'หมายเหตุ (3)'!$B177,'ตัดระหว่างกัน 2565'!L:L)</f>
        <v>7426</v>
      </c>
      <c r="D177" s="213">
        <f>SUMIF('ตัดระหว่างกัน 2564'!D:D,'หมายเหตุ (3)'!$B177,'ตัดระหว่างกัน 2564'!K:K)-SUMIF('ตัดระหว่างกัน 2564'!D:D,$B177,'ตัดระหว่างกัน 2564'!L:L)</f>
        <v>7847.56</v>
      </c>
      <c r="E177" s="214" t="s">
        <v>59</v>
      </c>
      <c r="F177" s="215">
        <f>SUM(C177)</f>
        <v>7426</v>
      </c>
      <c r="G177" s="166"/>
      <c r="H177" s="215">
        <f t="shared" ref="H177:H182" si="23">SUM(D177)</f>
        <v>7847.56</v>
      </c>
      <c r="I177" s="173"/>
      <c r="J177" s="217"/>
      <c r="K177" s="217"/>
      <c r="L177" s="214"/>
      <c r="M177" s="214"/>
      <c r="N177" s="214"/>
      <c r="O177" s="214"/>
      <c r="P177" s="214"/>
      <c r="Q177" s="214"/>
      <c r="R177" s="214"/>
      <c r="S177" s="214"/>
      <c r="T177" s="214"/>
      <c r="U177" s="155" t="str">
        <f t="shared" si="20"/>
        <v>แสดง</v>
      </c>
    </row>
    <row r="178" spans="1:21" hidden="1">
      <c r="A178" s="224" t="s">
        <v>61</v>
      </c>
      <c r="B178" s="211" t="s">
        <v>62</v>
      </c>
      <c r="C178" s="212">
        <f>SUMIF('ตัดระหว่างกัน 2565'!D:D,$B178,'ตัดระหว่างกัน 2565'!K:K)-SUMIF('ตัดระหว่างกัน 2565'!D:D,'หมายเหตุ (3)'!$B178,'ตัดระหว่างกัน 2565'!L:L)</f>
        <v>0</v>
      </c>
      <c r="D178" s="213">
        <f>SUMIF('ตัดระหว่างกัน 2564'!D:D,'หมายเหตุ (3)'!$B178,'ตัดระหว่างกัน 2564'!K:K)-SUMIF('ตัดระหว่างกัน 2564'!D:D,$B178,'ตัดระหว่างกัน 2564'!L:L)</f>
        <v>0</v>
      </c>
      <c r="E178" s="214" t="s">
        <v>61</v>
      </c>
      <c r="F178" s="215">
        <f t="shared" ref="F178:F182" si="24">SUM(C178)</f>
        <v>0</v>
      </c>
      <c r="G178" s="166"/>
      <c r="H178" s="215">
        <f t="shared" si="23"/>
        <v>0</v>
      </c>
      <c r="I178" s="173"/>
      <c r="J178" s="217"/>
      <c r="K178" s="217"/>
      <c r="L178" s="214"/>
      <c r="M178" s="214"/>
      <c r="N178" s="214"/>
      <c r="O178" s="214"/>
      <c r="P178" s="214"/>
      <c r="Q178" s="214"/>
      <c r="R178" s="214"/>
      <c r="S178" s="214"/>
      <c r="T178" s="214"/>
      <c r="U178" s="155" t="str">
        <f t="shared" si="20"/>
        <v xml:space="preserve">  </v>
      </c>
    </row>
    <row r="179" spans="1:21" hidden="1">
      <c r="A179" s="224" t="s">
        <v>63</v>
      </c>
      <c r="B179" s="211" t="s">
        <v>64</v>
      </c>
      <c r="C179" s="212">
        <f>SUMIF('ตัดระหว่างกัน 2565'!D:D,$B179,'ตัดระหว่างกัน 2565'!K:K)-SUMIF('ตัดระหว่างกัน 2565'!D:D,'หมายเหตุ (3)'!$B179,'ตัดระหว่างกัน 2565'!L:L)</f>
        <v>0</v>
      </c>
      <c r="D179" s="213">
        <f>SUMIF('ตัดระหว่างกัน 2564'!D:D,'หมายเหตุ (3)'!$B179,'ตัดระหว่างกัน 2564'!K:K)-SUMIF('ตัดระหว่างกัน 2564'!D:D,$B179,'ตัดระหว่างกัน 2564'!L:L)</f>
        <v>0</v>
      </c>
      <c r="E179" s="214" t="s">
        <v>63</v>
      </c>
      <c r="F179" s="215">
        <f t="shared" si="24"/>
        <v>0</v>
      </c>
      <c r="G179" s="166"/>
      <c r="H179" s="215">
        <f t="shared" si="23"/>
        <v>0</v>
      </c>
      <c r="I179" s="173"/>
      <c r="J179" s="217"/>
      <c r="K179" s="217"/>
      <c r="L179" s="214"/>
      <c r="M179" s="214"/>
      <c r="N179" s="214"/>
      <c r="O179" s="214"/>
      <c r="P179" s="214"/>
      <c r="Q179" s="214"/>
      <c r="R179" s="214"/>
      <c r="S179" s="214"/>
      <c r="T179" s="214"/>
      <c r="U179" s="155" t="str">
        <f t="shared" si="20"/>
        <v xml:space="preserve">  </v>
      </c>
    </row>
    <row r="180" spans="1:21" hidden="1">
      <c r="A180" s="224" t="s">
        <v>65</v>
      </c>
      <c r="B180" s="211" t="s">
        <v>66</v>
      </c>
      <c r="C180" s="212">
        <f>SUMIF('ตัดระหว่างกัน 2565'!D:D,$B180,'ตัดระหว่างกัน 2565'!K:K)-SUMIF('ตัดระหว่างกัน 2565'!D:D,'หมายเหตุ (3)'!$B180,'ตัดระหว่างกัน 2565'!L:L)</f>
        <v>0</v>
      </c>
      <c r="D180" s="213">
        <f>SUMIF('ตัดระหว่างกัน 2564'!D:D,'หมายเหตุ (3)'!$B180,'ตัดระหว่างกัน 2564'!K:K)-SUMIF('ตัดระหว่างกัน 2564'!D:D,$B180,'ตัดระหว่างกัน 2564'!L:L)</f>
        <v>0</v>
      </c>
      <c r="E180" s="214" t="s">
        <v>65</v>
      </c>
      <c r="F180" s="215">
        <f t="shared" si="24"/>
        <v>0</v>
      </c>
      <c r="G180" s="166"/>
      <c r="H180" s="215">
        <f t="shared" si="23"/>
        <v>0</v>
      </c>
      <c r="I180" s="173"/>
      <c r="J180" s="217"/>
      <c r="K180" s="217"/>
      <c r="L180" s="214"/>
      <c r="M180" s="214"/>
      <c r="N180" s="214"/>
      <c r="O180" s="214"/>
      <c r="P180" s="214"/>
      <c r="Q180" s="214"/>
      <c r="R180" s="214"/>
      <c r="S180" s="214"/>
      <c r="T180" s="214"/>
      <c r="U180" s="155" t="str">
        <f t="shared" si="20"/>
        <v xml:space="preserve">  </v>
      </c>
    </row>
    <row r="181" spans="1:21" hidden="1">
      <c r="A181" s="224" t="s">
        <v>67</v>
      </c>
      <c r="B181" s="211" t="s">
        <v>68</v>
      </c>
      <c r="C181" s="212">
        <f>SUMIF('ตัดระหว่างกัน 2565'!D:D,$B181,'ตัดระหว่างกัน 2565'!K:K)-SUMIF('ตัดระหว่างกัน 2565'!D:D,'หมายเหตุ (3)'!$B181,'ตัดระหว่างกัน 2565'!L:L)</f>
        <v>0</v>
      </c>
      <c r="D181" s="213">
        <f>SUMIF('ตัดระหว่างกัน 2564'!D:D,'หมายเหตุ (3)'!$B181,'ตัดระหว่างกัน 2564'!K:K)-SUMIF('ตัดระหว่างกัน 2564'!D:D,$B181,'ตัดระหว่างกัน 2564'!L:L)</f>
        <v>0</v>
      </c>
      <c r="E181" s="214" t="s">
        <v>67</v>
      </c>
      <c r="F181" s="215">
        <f t="shared" si="24"/>
        <v>0</v>
      </c>
      <c r="G181" s="166"/>
      <c r="H181" s="215">
        <f t="shared" si="23"/>
        <v>0</v>
      </c>
      <c r="I181" s="173"/>
      <c r="J181" s="217"/>
      <c r="K181" s="217"/>
      <c r="L181" s="214"/>
      <c r="M181" s="214"/>
      <c r="N181" s="214"/>
      <c r="O181" s="214"/>
      <c r="P181" s="214"/>
      <c r="Q181" s="214"/>
      <c r="R181" s="214"/>
      <c r="S181" s="214"/>
      <c r="T181" s="214"/>
      <c r="U181" s="155" t="str">
        <f t="shared" si="20"/>
        <v xml:space="preserve">  </v>
      </c>
    </row>
    <row r="182" spans="1:21" hidden="1">
      <c r="A182" s="224" t="s">
        <v>69</v>
      </c>
      <c r="B182" s="211" t="s">
        <v>70</v>
      </c>
      <c r="C182" s="212">
        <f>SUMIF('ตัดระหว่างกัน 2565'!D:D,$B182,'ตัดระหว่างกัน 2565'!K:K)-SUMIF('ตัดระหว่างกัน 2565'!D:D,'หมายเหตุ (3)'!$B182,'ตัดระหว่างกัน 2565'!L:L)</f>
        <v>0</v>
      </c>
      <c r="D182" s="213">
        <f>SUMIF('ตัดระหว่างกัน 2564'!D:D,'หมายเหตุ (3)'!$B182,'ตัดระหว่างกัน 2564'!K:K)-SUMIF('ตัดระหว่างกัน 2564'!D:D,$B182,'ตัดระหว่างกัน 2564'!L:L)</f>
        <v>0</v>
      </c>
      <c r="E182" s="214" t="s">
        <v>69</v>
      </c>
      <c r="F182" s="244">
        <f t="shared" si="24"/>
        <v>0</v>
      </c>
      <c r="G182" s="166"/>
      <c r="H182" s="244">
        <f t="shared" si="23"/>
        <v>0</v>
      </c>
      <c r="I182" s="173"/>
      <c r="J182" s="217"/>
      <c r="K182" s="217"/>
      <c r="L182" s="214"/>
      <c r="M182" s="214"/>
      <c r="N182" s="214"/>
      <c r="O182" s="214"/>
      <c r="P182" s="214"/>
      <c r="Q182" s="214"/>
      <c r="R182" s="214"/>
      <c r="S182" s="214"/>
      <c r="T182" s="214"/>
      <c r="U182" s="155" t="str">
        <f t="shared" si="20"/>
        <v xml:space="preserve">  </v>
      </c>
    </row>
    <row r="183" spans="1:21" ht="20.25" thickBot="1">
      <c r="E183" s="209" t="s">
        <v>71</v>
      </c>
      <c r="F183" s="231">
        <f>SUM(F177:F182)</f>
        <v>7426</v>
      </c>
      <c r="G183" s="166"/>
      <c r="H183" s="231">
        <f>SUM(H177:H182)</f>
        <v>7847.56</v>
      </c>
      <c r="I183" s="475"/>
      <c r="J183" s="217"/>
      <c r="K183" s="217"/>
      <c r="L183" s="214"/>
      <c r="M183" s="214"/>
      <c r="N183" s="214"/>
      <c r="O183" s="214"/>
      <c r="P183" s="214"/>
      <c r="Q183" s="214"/>
      <c r="R183" s="214"/>
      <c r="S183" s="214"/>
      <c r="T183" s="214"/>
      <c r="U183" s="155" t="str">
        <f t="shared" si="20"/>
        <v>แสดง</v>
      </c>
    </row>
    <row r="184" spans="1:21" ht="20.25" thickTop="1">
      <c r="E184" s="214"/>
      <c r="F184" s="173"/>
      <c r="G184" s="166"/>
      <c r="H184" s="173"/>
      <c r="I184" s="173"/>
      <c r="J184" s="217"/>
      <c r="K184" s="217"/>
      <c r="L184" s="175"/>
      <c r="M184" s="175"/>
      <c r="N184" s="175"/>
      <c r="O184" s="175"/>
      <c r="P184" s="175"/>
      <c r="Q184" s="175"/>
      <c r="R184" s="175"/>
      <c r="S184" s="175"/>
      <c r="T184" s="175"/>
      <c r="U184" s="155" t="str">
        <f t="shared" ref="U184:U187" si="25">IF($F$183&lt;&gt;0,"แสดง",IF($H$183&lt;&gt;0,"แสดง","  "))</f>
        <v>แสดง</v>
      </c>
    </row>
    <row r="185" spans="1:21">
      <c r="E185" s="214"/>
      <c r="F185" s="173"/>
      <c r="G185" s="166"/>
      <c r="H185" s="173"/>
      <c r="I185" s="173"/>
      <c r="J185" s="217"/>
      <c r="K185" s="217"/>
      <c r="L185" s="175"/>
      <c r="M185" s="175"/>
      <c r="N185" s="175"/>
      <c r="O185" s="175"/>
      <c r="P185" s="175"/>
      <c r="Q185" s="175"/>
      <c r="R185" s="175"/>
      <c r="S185" s="175"/>
      <c r="T185" s="175"/>
    </row>
    <row r="186" spans="1:21" hidden="1">
      <c r="E186" s="214"/>
      <c r="F186" s="173"/>
      <c r="G186" s="166"/>
      <c r="H186" s="173"/>
      <c r="I186" s="173"/>
      <c r="J186" s="217"/>
      <c r="K186" s="217"/>
      <c r="L186" s="175"/>
      <c r="M186" s="175"/>
      <c r="N186" s="175"/>
      <c r="O186" s="175"/>
      <c r="P186" s="175"/>
      <c r="Q186" s="175"/>
      <c r="R186" s="175"/>
      <c r="S186" s="175"/>
      <c r="T186" s="175"/>
    </row>
    <row r="187" spans="1:21" hidden="1">
      <c r="E187" s="214"/>
      <c r="F187" s="173"/>
      <c r="G187" s="166"/>
      <c r="H187" s="173"/>
      <c r="I187" s="173"/>
      <c r="U187" s="155" t="str">
        <f t="shared" si="25"/>
        <v>แสดง</v>
      </c>
    </row>
    <row r="188" spans="1:21">
      <c r="E188" s="472" t="s">
        <v>2048</v>
      </c>
      <c r="F188" s="179"/>
      <c r="G188" s="166"/>
      <c r="H188" s="179"/>
      <c r="I188" s="208"/>
      <c r="J188" s="473"/>
      <c r="K188" s="473"/>
      <c r="L188" s="475"/>
      <c r="M188" s="475"/>
      <c r="N188" s="475"/>
      <c r="O188" s="475"/>
      <c r="P188" s="475"/>
      <c r="Q188" s="475"/>
      <c r="R188" s="475"/>
      <c r="S188" s="475"/>
      <c r="T188" s="475"/>
      <c r="U188" s="155" t="str">
        <f>IF($F$195&lt;&gt;0,"แสดง",IF($H$195&lt;&gt;0,"แสดง","  "))</f>
        <v>แสดง</v>
      </c>
    </row>
    <row r="189" spans="1:21">
      <c r="E189" s="209"/>
      <c r="G189" s="166"/>
      <c r="H189" s="473" t="s">
        <v>973</v>
      </c>
      <c r="I189" s="208"/>
      <c r="J189" s="473"/>
      <c r="K189" s="473"/>
      <c r="L189" s="173"/>
      <c r="M189" s="173"/>
      <c r="N189" s="173"/>
      <c r="O189" s="173"/>
      <c r="P189" s="173"/>
      <c r="Q189" s="173"/>
      <c r="R189" s="173"/>
      <c r="S189" s="173"/>
      <c r="T189" s="173"/>
      <c r="U189" s="155" t="str">
        <f t="shared" ref="U189:U190" si="26">IF($F$195&lt;&gt;0,"แสดง",IF($H$195&lt;&gt;0,"แสดง","  "))</f>
        <v>แสดง</v>
      </c>
    </row>
    <row r="190" spans="1:21">
      <c r="E190" s="209"/>
      <c r="F190" s="473">
        <v>2565</v>
      </c>
      <c r="G190" s="166"/>
      <c r="H190" s="473">
        <v>2564</v>
      </c>
      <c r="I190" s="473"/>
      <c r="J190" s="473"/>
      <c r="K190" s="473"/>
      <c r="L190" s="173"/>
      <c r="M190" s="173"/>
      <c r="N190" s="173"/>
      <c r="O190" s="173"/>
      <c r="P190" s="173"/>
      <c r="Q190" s="173"/>
      <c r="R190" s="173"/>
      <c r="S190" s="173"/>
      <c r="T190" s="173"/>
      <c r="U190" s="155" t="str">
        <f t="shared" si="26"/>
        <v>แสดง</v>
      </c>
    </row>
    <row r="191" spans="1:21">
      <c r="A191" s="224" t="s">
        <v>14</v>
      </c>
      <c r="B191" s="225" t="s">
        <v>13</v>
      </c>
      <c r="C191" s="212">
        <f>SUMIF('ตัดระหว่างกัน 2565'!D:D,$B191,'ตัดระหว่างกัน 2565'!K:K)-SUMIF('ตัดระหว่างกัน 2565'!D:D,'หมายเหตุ (3)'!$B191,'ตัดระหว่างกัน 2565'!L:L)</f>
        <v>20000</v>
      </c>
      <c r="D191" s="213">
        <f>SUMIF('ตัดระหว่างกัน 2564'!D:D,'หมายเหตุ (3)'!$B191,'ตัดระหว่างกัน 2564'!K:K)-SUMIF('ตัดระหว่างกัน 2564'!D:D,$B191,'ตัดระหว่างกัน 2564'!L:L)</f>
        <v>20000</v>
      </c>
      <c r="E191" s="214" t="s">
        <v>1001</v>
      </c>
      <c r="F191" s="215">
        <f>C194+C191</f>
        <v>20000</v>
      </c>
      <c r="G191" s="166"/>
      <c r="H191" s="215">
        <f>D194+D191</f>
        <v>40000</v>
      </c>
      <c r="I191" s="173"/>
      <c r="L191" s="173"/>
      <c r="M191" s="173"/>
      <c r="N191" s="173"/>
      <c r="O191" s="173"/>
      <c r="P191" s="173"/>
      <c r="Q191" s="173"/>
      <c r="R191" s="173"/>
      <c r="S191" s="173"/>
      <c r="T191" s="173"/>
      <c r="U191" s="155" t="str">
        <f t="shared" si="20"/>
        <v>แสดง</v>
      </c>
    </row>
    <row r="192" spans="1:21" hidden="1">
      <c r="A192" s="224" t="s">
        <v>17</v>
      </c>
      <c r="B192" s="225" t="s">
        <v>16</v>
      </c>
      <c r="C192" s="212">
        <f>SUMIF('ตัดระหว่างกัน 2565'!D:D,$B192,'ตัดระหว่างกัน 2565'!K:K)-SUMIF('ตัดระหว่างกัน 2565'!D:D,'หมายเหตุ (3)'!$B192,'ตัดระหว่างกัน 2565'!L:L)</f>
        <v>0</v>
      </c>
      <c r="D192" s="213">
        <f>SUMIF('ตัดระหว่างกัน 2564'!D:D,'หมายเหตุ (3)'!$B192,'ตัดระหว่างกัน 2564'!K:K)-SUMIF('ตัดระหว่างกัน 2564'!D:D,$B192,'ตัดระหว่างกัน 2564'!L:L)</f>
        <v>0</v>
      </c>
      <c r="E192" s="214" t="s">
        <v>1002</v>
      </c>
      <c r="F192" s="215">
        <f>C195+C192</f>
        <v>0</v>
      </c>
      <c r="G192" s="166"/>
      <c r="H192" s="215">
        <f>D195+D192</f>
        <v>0</v>
      </c>
      <c r="I192" s="173"/>
      <c r="J192" s="226"/>
      <c r="K192" s="226"/>
      <c r="L192" s="253"/>
      <c r="M192" s="253"/>
      <c r="N192" s="253"/>
      <c r="O192" s="253"/>
      <c r="P192" s="253"/>
      <c r="Q192" s="253"/>
      <c r="R192" s="253"/>
      <c r="S192" s="253"/>
      <c r="T192" s="253"/>
      <c r="U192" s="155" t="str">
        <f t="shared" si="20"/>
        <v xml:space="preserve">  </v>
      </c>
    </row>
    <row r="193" spans="1:21">
      <c r="C193" s="212"/>
      <c r="D193" s="213"/>
      <c r="E193" s="185" t="s">
        <v>1840</v>
      </c>
      <c r="F193" s="196">
        <f>-SUM(C191:C192)</f>
        <v>-20000</v>
      </c>
      <c r="G193" s="166"/>
      <c r="H193" s="196">
        <f>-SUM(D191:D192)</f>
        <v>-20000</v>
      </c>
      <c r="I193" s="173"/>
      <c r="J193" s="226"/>
      <c r="K193" s="226"/>
      <c r="L193" s="253"/>
      <c r="M193" s="253"/>
      <c r="N193" s="253"/>
      <c r="O193" s="253"/>
      <c r="P193" s="253"/>
      <c r="Q193" s="253"/>
      <c r="R193" s="253"/>
      <c r="S193" s="253"/>
      <c r="T193" s="253"/>
      <c r="U193" s="155" t="str">
        <f t="shared" si="20"/>
        <v>แสดง</v>
      </c>
    </row>
    <row r="194" spans="1:21" hidden="1">
      <c r="A194" s="224" t="s">
        <v>1279</v>
      </c>
      <c r="B194" s="225" t="s">
        <v>1278</v>
      </c>
      <c r="C194" s="212">
        <f>SUMIF('ตัดระหว่างกัน 2565'!D:D,$B194,'ตัดระหว่างกัน 2565'!K:K)-SUMIF('ตัดระหว่างกัน 2565'!D:D,'หมายเหตุ (3)'!$B194,'ตัดระหว่างกัน 2565'!L:L)</f>
        <v>0</v>
      </c>
      <c r="D194" s="213">
        <f>SUMIF('ตัดระหว่างกัน 2564'!D:D,'หมายเหตุ (3)'!$B194,'ตัดระหว่างกัน 2564'!K:K)-SUMIF('ตัดระหว่างกัน 2564'!D:D,$B194,'ตัดระหว่างกัน 2564'!L:L)</f>
        <v>20000</v>
      </c>
      <c r="E194" s="185"/>
      <c r="F194" s="173"/>
      <c r="G194" s="166"/>
      <c r="H194" s="173"/>
      <c r="I194" s="173"/>
      <c r="J194" s="226"/>
      <c r="K194" s="226"/>
      <c r="L194" s="253"/>
      <c r="M194" s="253"/>
      <c r="N194" s="253"/>
      <c r="O194" s="253"/>
      <c r="P194" s="253"/>
      <c r="Q194" s="253"/>
      <c r="R194" s="253"/>
      <c r="S194" s="253"/>
      <c r="T194" s="253"/>
      <c r="U194" s="155" t="str">
        <f t="shared" si="20"/>
        <v xml:space="preserve">  </v>
      </c>
    </row>
    <row r="195" spans="1:21" ht="20.25" thickBot="1">
      <c r="A195" s="201" t="s">
        <v>1280</v>
      </c>
      <c r="B195" s="225" t="s">
        <v>1281</v>
      </c>
      <c r="C195" s="212">
        <f>SUMIF('ตัดระหว่างกัน 2565'!D:D,$B195,'ตัดระหว่างกัน 2565'!K:K)-SUMIF('ตัดระหว่างกัน 2565'!D:D,'หมายเหตุ (3)'!$B195,'ตัดระหว่างกัน 2565'!L:L)</f>
        <v>0</v>
      </c>
      <c r="D195" s="213">
        <f>SUMIF('ตัดระหว่างกัน 2564'!D:D,'หมายเหตุ (3)'!$B195,'ตัดระหว่างกัน 2564'!K:K)-SUMIF('ตัดระหว่างกัน 2564'!D:D,$B195,'ตัดระหว่างกัน 2564'!L:L)</f>
        <v>0</v>
      </c>
      <c r="E195" s="209" t="s">
        <v>1084</v>
      </c>
      <c r="F195" s="254">
        <f>SUM(C194:C195)</f>
        <v>0</v>
      </c>
      <c r="G195" s="166"/>
      <c r="H195" s="254">
        <f>SUM(D194:D195)</f>
        <v>20000</v>
      </c>
      <c r="I195" s="475"/>
      <c r="J195" s="226"/>
      <c r="K195" s="226"/>
      <c r="L195" s="253"/>
      <c r="M195" s="253"/>
      <c r="N195" s="253"/>
      <c r="O195" s="253"/>
      <c r="P195" s="253"/>
      <c r="Q195" s="253"/>
      <c r="R195" s="253"/>
      <c r="S195" s="253"/>
      <c r="T195" s="253"/>
      <c r="U195" s="155" t="str">
        <f t="shared" si="20"/>
        <v>แสดง</v>
      </c>
    </row>
    <row r="196" spans="1:21" ht="20.25" thickTop="1">
      <c r="E196" s="214"/>
      <c r="F196" s="215"/>
      <c r="G196" s="166"/>
      <c r="H196" s="173"/>
      <c r="I196" s="173"/>
      <c r="J196" s="217"/>
      <c r="K196" s="217"/>
      <c r="L196" s="175"/>
      <c r="M196" s="175"/>
      <c r="N196" s="175"/>
      <c r="O196" s="175"/>
      <c r="P196" s="175"/>
      <c r="Q196" s="175"/>
      <c r="R196" s="175"/>
      <c r="S196" s="175"/>
      <c r="T196" s="175"/>
      <c r="U196" s="155" t="str">
        <f t="shared" ref="U196:U205" si="27">IF($F$195&lt;&gt;0,"แสดง",IF($H$195&lt;&gt;0,"แสดง","  "))</f>
        <v>แสดง</v>
      </c>
    </row>
    <row r="197" spans="1:21">
      <c r="E197" s="214"/>
      <c r="F197" s="215"/>
      <c r="G197" s="166"/>
      <c r="H197" s="173"/>
      <c r="I197" s="173"/>
      <c r="J197" s="217"/>
      <c r="K197" s="217"/>
      <c r="L197" s="175"/>
      <c r="M197" s="175"/>
      <c r="N197" s="175"/>
      <c r="O197" s="175"/>
      <c r="P197" s="175"/>
      <c r="Q197" s="175"/>
      <c r="R197" s="175"/>
      <c r="S197" s="175"/>
      <c r="T197" s="175"/>
    </row>
    <row r="198" spans="1:21">
      <c r="E198" s="214"/>
      <c r="F198" s="215"/>
      <c r="G198" s="166"/>
      <c r="H198" s="173"/>
      <c r="I198" s="173"/>
      <c r="J198" s="217"/>
      <c r="K198" s="217"/>
      <c r="L198" s="175"/>
      <c r="M198" s="175"/>
      <c r="N198" s="175"/>
      <c r="O198" s="175"/>
      <c r="P198" s="175"/>
      <c r="Q198" s="175"/>
      <c r="R198" s="175"/>
      <c r="S198" s="175"/>
      <c r="T198" s="175"/>
    </row>
    <row r="199" spans="1:21">
      <c r="E199" s="214"/>
      <c r="F199" s="215"/>
      <c r="G199" s="166"/>
      <c r="H199" s="173"/>
      <c r="I199" s="173"/>
      <c r="J199" s="217"/>
      <c r="K199" s="217"/>
      <c r="L199" s="175"/>
      <c r="M199" s="175"/>
      <c r="N199" s="175"/>
      <c r="O199" s="175"/>
      <c r="P199" s="175"/>
      <c r="Q199" s="175"/>
      <c r="R199" s="175"/>
      <c r="S199" s="175"/>
      <c r="T199" s="175"/>
    </row>
    <row r="200" spans="1:21">
      <c r="E200" s="214"/>
      <c r="F200" s="215"/>
      <c r="G200" s="166"/>
      <c r="H200" s="173"/>
      <c r="I200" s="173"/>
      <c r="J200" s="217"/>
      <c r="K200" s="217"/>
      <c r="L200" s="175"/>
      <c r="M200" s="175"/>
      <c r="N200" s="175"/>
      <c r="O200" s="175"/>
      <c r="P200" s="175"/>
      <c r="Q200" s="175"/>
      <c r="R200" s="175"/>
      <c r="S200" s="175"/>
      <c r="T200" s="175"/>
    </row>
    <row r="201" spans="1:21">
      <c r="E201" s="214"/>
      <c r="F201" s="215"/>
      <c r="G201" s="166"/>
      <c r="H201" s="173"/>
      <c r="I201" s="173"/>
      <c r="J201" s="217"/>
      <c r="K201" s="217"/>
      <c r="L201" s="175"/>
      <c r="M201" s="175"/>
      <c r="N201" s="175"/>
      <c r="O201" s="175"/>
      <c r="P201" s="175"/>
      <c r="Q201" s="175"/>
      <c r="R201" s="175"/>
      <c r="S201" s="175"/>
      <c r="T201" s="175"/>
    </row>
    <row r="202" spans="1:21">
      <c r="E202" s="214"/>
      <c r="F202" s="215"/>
      <c r="G202" s="166"/>
      <c r="H202" s="173"/>
      <c r="I202" s="173"/>
      <c r="J202" s="217"/>
      <c r="K202" s="217"/>
      <c r="L202" s="175"/>
      <c r="M202" s="175"/>
      <c r="N202" s="175"/>
      <c r="O202" s="175"/>
      <c r="P202" s="175"/>
      <c r="Q202" s="175"/>
      <c r="R202" s="175"/>
      <c r="S202" s="175"/>
      <c r="T202" s="175"/>
    </row>
    <row r="203" spans="1:21">
      <c r="E203" s="214"/>
      <c r="F203" s="215"/>
      <c r="G203" s="166"/>
      <c r="H203" s="173"/>
      <c r="I203" s="173"/>
      <c r="J203" s="217"/>
      <c r="K203" s="217"/>
      <c r="L203" s="175"/>
      <c r="M203" s="175"/>
      <c r="N203" s="175"/>
      <c r="O203" s="175"/>
      <c r="P203" s="175"/>
      <c r="Q203" s="175"/>
      <c r="R203" s="175"/>
      <c r="S203" s="175"/>
      <c r="T203" s="175"/>
    </row>
    <row r="204" spans="1:21">
      <c r="E204" s="214"/>
      <c r="F204" s="215"/>
      <c r="G204" s="166"/>
      <c r="H204" s="173"/>
      <c r="I204" s="173"/>
      <c r="J204" s="217"/>
      <c r="K204" s="217"/>
      <c r="L204" s="175"/>
      <c r="M204" s="175"/>
      <c r="N204" s="175"/>
      <c r="O204" s="175"/>
      <c r="P204" s="175"/>
      <c r="Q204" s="175"/>
      <c r="R204" s="175"/>
      <c r="S204" s="175"/>
      <c r="T204" s="175"/>
    </row>
    <row r="205" spans="1:21">
      <c r="G205" s="166"/>
      <c r="U205" s="155" t="str">
        <f t="shared" si="27"/>
        <v>แสดง</v>
      </c>
    </row>
    <row r="206" spans="1:21" hidden="1">
      <c r="A206" s="203"/>
      <c r="B206" s="204"/>
      <c r="C206" s="205"/>
      <c r="D206" s="204"/>
      <c r="E206" s="472" t="s">
        <v>1870</v>
      </c>
      <c r="F206" s="179"/>
      <c r="G206" s="166"/>
      <c r="H206" s="179"/>
      <c r="I206" s="208"/>
      <c r="J206" s="473"/>
      <c r="K206" s="473"/>
      <c r="L206" s="475"/>
      <c r="M206" s="475"/>
      <c r="N206" s="475"/>
      <c r="O206" s="475"/>
      <c r="P206" s="475"/>
      <c r="Q206" s="475"/>
      <c r="R206" s="475"/>
      <c r="S206" s="475"/>
      <c r="T206" s="475"/>
      <c r="U206" s="155" t="str">
        <f>IF($F$216&lt;&gt;0,"แสดง",IF($H$216&lt;&gt;0,"แสดง","  "))</f>
        <v xml:space="preserve">  </v>
      </c>
    </row>
    <row r="207" spans="1:21" hidden="1">
      <c r="A207" s="223"/>
      <c r="B207" s="204"/>
      <c r="C207" s="205"/>
      <c r="D207" s="204"/>
      <c r="E207" s="209"/>
      <c r="G207" s="166"/>
      <c r="H207" s="473" t="s">
        <v>973</v>
      </c>
      <c r="I207" s="208"/>
      <c r="J207" s="473"/>
      <c r="K207" s="473"/>
      <c r="L207" s="173"/>
      <c r="M207" s="173"/>
      <c r="N207" s="173"/>
      <c r="O207" s="173"/>
      <c r="P207" s="173"/>
      <c r="Q207" s="173"/>
      <c r="R207" s="173"/>
      <c r="S207" s="173"/>
      <c r="T207" s="173"/>
      <c r="U207" s="155" t="str">
        <f t="shared" ref="U207:U208" si="28">IF($F$216&lt;&gt;0,"แสดง",IF($H$216&lt;&gt;0,"แสดง","  "))</f>
        <v xml:space="preserve">  </v>
      </c>
    </row>
    <row r="208" spans="1:21" hidden="1">
      <c r="A208" s="223"/>
      <c r="B208" s="204"/>
      <c r="C208" s="205"/>
      <c r="D208" s="204"/>
      <c r="E208" s="209"/>
      <c r="F208" s="473">
        <v>2565</v>
      </c>
      <c r="G208" s="166"/>
      <c r="H208" s="473">
        <v>2564</v>
      </c>
      <c r="I208" s="473"/>
      <c r="J208" s="473"/>
      <c r="K208" s="473"/>
      <c r="L208" s="173"/>
      <c r="M208" s="173"/>
      <c r="N208" s="173"/>
      <c r="O208" s="173"/>
      <c r="P208" s="173"/>
      <c r="Q208" s="173"/>
      <c r="R208" s="173"/>
      <c r="S208" s="173"/>
      <c r="T208" s="173"/>
      <c r="U208" s="155" t="str">
        <f t="shared" si="28"/>
        <v xml:space="preserve">  </v>
      </c>
    </row>
    <row r="209" spans="1:21" hidden="1">
      <c r="A209" s="227" t="s">
        <v>77</v>
      </c>
      <c r="B209" s="247" t="s">
        <v>76</v>
      </c>
      <c r="C209" s="212">
        <f>SUMIF('ตัดระหว่างกัน 2565'!D:D,$B209,'ตัดระหว่างกัน 2565'!K:K)-SUMIF('ตัดระหว่างกัน 2565'!D:D,'หมายเหตุ (3)'!$B209,'ตัดระหว่างกัน 2565'!L:L)</f>
        <v>0</v>
      </c>
      <c r="D209" s="213">
        <f>SUMIF('ตัดระหว่างกัน 2564'!D:D,'หมายเหตุ (3)'!$B209,'ตัดระหว่างกัน 2564'!K:K)-SUMIF('ตัดระหว่างกัน 2564'!D:D,$B209,'ตัดระหว่างกัน 2564'!L:L)</f>
        <v>0</v>
      </c>
      <c r="E209" s="214" t="s">
        <v>39</v>
      </c>
      <c r="F209" s="215">
        <f>SUM(C209)</f>
        <v>0</v>
      </c>
      <c r="G209" s="166"/>
      <c r="H209" s="215">
        <f>SUM(D209)</f>
        <v>0</v>
      </c>
      <c r="I209" s="173"/>
      <c r="J209" s="157"/>
      <c r="K209" s="157"/>
      <c r="L209" s="158"/>
      <c r="M209" s="158"/>
      <c r="N209" s="158"/>
      <c r="O209" s="158"/>
      <c r="P209" s="158"/>
      <c r="Q209" s="158"/>
      <c r="R209" s="158"/>
      <c r="S209" s="158"/>
      <c r="T209" s="158"/>
      <c r="U209" s="155" t="str">
        <f t="shared" si="20"/>
        <v xml:space="preserve">  </v>
      </c>
    </row>
    <row r="210" spans="1:21" hidden="1">
      <c r="A210" s="227" t="s">
        <v>1284</v>
      </c>
      <c r="B210" s="219" t="s">
        <v>1282</v>
      </c>
      <c r="C210" s="212">
        <f>SUMIF('ตัดระหว่างกัน 2565'!D:D,$B210,'ตัดระหว่างกัน 2565'!K:K)-SUMIF('ตัดระหว่างกัน 2565'!D:D,'หมายเหตุ (3)'!$B210,'ตัดระหว่างกัน 2565'!L:L)</f>
        <v>0</v>
      </c>
      <c r="D210" s="213">
        <f>SUMIF('ตัดระหว่างกัน 2564'!D:D,'หมายเหตุ (3)'!$B210,'ตัดระหว่างกัน 2564'!K:K)-SUMIF('ตัดระหว่างกัน 2564'!D:D,$B210,'ตัดระหว่างกัน 2564'!L:L)</f>
        <v>0</v>
      </c>
      <c r="E210" s="185" t="s">
        <v>78</v>
      </c>
      <c r="F210" s="166">
        <f>SUM(C210:C211)</f>
        <v>0</v>
      </c>
      <c r="G210" s="166"/>
      <c r="H210" s="166">
        <f>SUM(D210:D211)</f>
        <v>0</v>
      </c>
      <c r="I210" s="159"/>
      <c r="J210" s="167"/>
      <c r="K210" s="167"/>
      <c r="L210" s="180"/>
      <c r="M210" s="180"/>
      <c r="N210" s="180"/>
      <c r="O210" s="180"/>
      <c r="P210" s="180"/>
      <c r="Q210" s="180"/>
      <c r="R210" s="180"/>
      <c r="S210" s="180"/>
      <c r="T210" s="180"/>
      <c r="U210" s="155" t="str">
        <f t="shared" si="20"/>
        <v xml:space="preserve">  </v>
      </c>
    </row>
    <row r="211" spans="1:21" hidden="1">
      <c r="A211" s="227" t="s">
        <v>1285</v>
      </c>
      <c r="B211" s="219" t="s">
        <v>1283</v>
      </c>
      <c r="C211" s="212">
        <f>SUMIF('ตัดระหว่างกัน 2565'!D:D,$B211,'ตัดระหว่างกัน 2565'!K:K)-SUMIF('ตัดระหว่างกัน 2565'!D:D,'หมายเหตุ (3)'!$B211,'ตัดระหว่างกัน 2565'!L:L)</f>
        <v>0</v>
      </c>
      <c r="D211" s="213">
        <f>SUMIF('ตัดระหว่างกัน 2564'!D:D,'หมายเหตุ (3)'!$B211,'ตัดระหว่างกัน 2564'!K:K)-SUMIF('ตัดระหว่างกัน 2564'!D:D,$B211,'ตัดระหว่างกัน 2564'!L:L)</f>
        <v>0</v>
      </c>
      <c r="E211" s="185"/>
      <c r="F211" s="159"/>
      <c r="G211" s="166"/>
      <c r="H211" s="159"/>
      <c r="I211" s="159"/>
      <c r="J211" s="167"/>
      <c r="K211" s="167"/>
      <c r="L211" s="180"/>
      <c r="M211" s="180"/>
      <c r="N211" s="180"/>
      <c r="O211" s="180"/>
      <c r="P211" s="180"/>
      <c r="Q211" s="180"/>
      <c r="R211" s="180"/>
      <c r="S211" s="180"/>
      <c r="T211" s="180"/>
      <c r="U211" s="155" t="str">
        <f t="shared" si="20"/>
        <v xml:space="preserve">  </v>
      </c>
    </row>
    <row r="212" spans="1:21" hidden="1">
      <c r="A212" s="227" t="s">
        <v>79</v>
      </c>
      <c r="B212" s="247" t="s">
        <v>80</v>
      </c>
      <c r="C212" s="212">
        <f>SUMIF('ตัดระหว่างกัน 2565'!D:D,$B212,'ตัดระหว่างกัน 2565'!K:K)-SUMIF('ตัดระหว่างกัน 2565'!D:D,'หมายเหตุ (3)'!$B212,'ตัดระหว่างกัน 2565'!L:L)</f>
        <v>0</v>
      </c>
      <c r="D212" s="213">
        <f>SUMIF('ตัดระหว่างกัน 2564'!D:D,'หมายเหตุ (3)'!$B212,'ตัดระหว่างกัน 2564'!K:K)-SUMIF('ตัดระหว่างกัน 2564'!D:D,$B212,'ตัดระหว่างกัน 2564'!L:L)</f>
        <v>0</v>
      </c>
      <c r="E212" s="214" t="s">
        <v>79</v>
      </c>
      <c r="F212" s="215">
        <f>SUM(C212)</f>
        <v>0</v>
      </c>
      <c r="G212" s="166"/>
      <c r="H212" s="215">
        <f>SUM(D212)</f>
        <v>0</v>
      </c>
      <c r="I212" s="173"/>
      <c r="J212" s="157"/>
      <c r="K212" s="157"/>
      <c r="L212" s="180"/>
      <c r="M212" s="180"/>
      <c r="N212" s="180"/>
      <c r="O212" s="180"/>
      <c r="P212" s="180"/>
      <c r="Q212" s="180"/>
      <c r="R212" s="180"/>
      <c r="S212" s="180"/>
      <c r="T212" s="180"/>
      <c r="U212" s="155" t="str">
        <f t="shared" si="20"/>
        <v xml:space="preserve">  </v>
      </c>
    </row>
    <row r="213" spans="1:21" hidden="1">
      <c r="A213" s="218" t="s">
        <v>1289</v>
      </c>
      <c r="B213" s="219" t="s">
        <v>1286</v>
      </c>
      <c r="C213" s="212">
        <f>SUMIF('ตัดระหว่างกัน 2565'!D:D,$B213,'ตัดระหว่างกัน 2565'!K:K)-SUMIF('ตัดระหว่างกัน 2565'!D:D,'หมายเหตุ (3)'!$B213,'ตัดระหว่างกัน 2565'!L:L)</f>
        <v>0</v>
      </c>
      <c r="D213" s="213">
        <f>SUMIF('ตัดระหว่างกัน 2564'!D:D,'หมายเหตุ (3)'!$B213,'ตัดระหว่างกัน 2564'!K:K)-SUMIF('ตัดระหว่างกัน 2564'!D:D,$B213,'ตัดระหว่างกัน 2564'!L:L)</f>
        <v>0</v>
      </c>
      <c r="E213" s="158" t="s">
        <v>81</v>
      </c>
      <c r="F213" s="181">
        <f>SUM(C213:C215)</f>
        <v>0</v>
      </c>
      <c r="G213" s="166"/>
      <c r="H213" s="181">
        <f>SUM(D213:D215)</f>
        <v>0</v>
      </c>
      <c r="I213" s="159"/>
      <c r="J213" s="167"/>
      <c r="K213" s="167"/>
      <c r="L213" s="255"/>
      <c r="M213" s="255"/>
      <c r="N213" s="255"/>
      <c r="O213" s="255"/>
      <c r="P213" s="255"/>
      <c r="Q213" s="255"/>
      <c r="R213" s="255"/>
      <c r="S213" s="255"/>
      <c r="T213" s="255"/>
      <c r="U213" s="155" t="str">
        <f t="shared" si="20"/>
        <v xml:space="preserve">  </v>
      </c>
    </row>
    <row r="214" spans="1:21" hidden="1">
      <c r="A214" s="218" t="s">
        <v>1290</v>
      </c>
      <c r="B214" s="219" t="s">
        <v>1287</v>
      </c>
      <c r="C214" s="212">
        <f>SUMIF('ตัดระหว่างกัน 2565'!D:D,$B214,'ตัดระหว่างกัน 2565'!K:K)-SUMIF('ตัดระหว่างกัน 2565'!D:D,'หมายเหตุ (3)'!$B214,'ตัดระหว่างกัน 2565'!L:L)</f>
        <v>0</v>
      </c>
      <c r="D214" s="213">
        <f>SUMIF('ตัดระหว่างกัน 2564'!D:D,'หมายเหตุ (3)'!$B214,'ตัดระหว่างกัน 2564'!K:K)-SUMIF('ตัดระหว่างกัน 2564'!D:D,$B214,'ตัดระหว่างกัน 2564'!L:L)</f>
        <v>0</v>
      </c>
      <c r="E214" s="158"/>
      <c r="F214" s="159"/>
      <c r="G214" s="166"/>
      <c r="H214" s="159"/>
      <c r="I214" s="159"/>
      <c r="J214" s="167"/>
      <c r="K214" s="167"/>
      <c r="L214" s="255"/>
      <c r="M214" s="255"/>
      <c r="N214" s="255"/>
      <c r="O214" s="255"/>
      <c r="P214" s="255"/>
      <c r="Q214" s="255"/>
      <c r="R214" s="255"/>
      <c r="S214" s="255"/>
      <c r="T214" s="255"/>
      <c r="U214" s="155" t="str">
        <f t="shared" si="20"/>
        <v xml:space="preserve">  </v>
      </c>
    </row>
    <row r="215" spans="1:21" hidden="1">
      <c r="A215" s="218" t="s">
        <v>81</v>
      </c>
      <c r="B215" s="219" t="s">
        <v>1288</v>
      </c>
      <c r="C215" s="212">
        <f>SUMIF('ตัดระหว่างกัน 2565'!D:D,$B215,'ตัดระหว่างกัน 2565'!K:K)-SUMIF('ตัดระหว่างกัน 2565'!D:D,'หมายเหตุ (3)'!$B215,'ตัดระหว่างกัน 2565'!L:L)</f>
        <v>0</v>
      </c>
      <c r="D215" s="213">
        <f>SUMIF('ตัดระหว่างกัน 2564'!D:D,'หมายเหตุ (3)'!$B215,'ตัดระหว่างกัน 2564'!K:K)-SUMIF('ตัดระหว่างกัน 2564'!D:D,$B215,'ตัดระหว่างกัน 2564'!L:L)</f>
        <v>0</v>
      </c>
      <c r="E215" s="158"/>
      <c r="F215" s="159"/>
      <c r="G215" s="166"/>
      <c r="H215" s="159"/>
      <c r="I215" s="159"/>
      <c r="J215" s="167"/>
      <c r="K215" s="167"/>
      <c r="L215" s="255"/>
      <c r="M215" s="255"/>
      <c r="N215" s="255"/>
      <c r="O215" s="255"/>
      <c r="P215" s="255"/>
      <c r="Q215" s="255"/>
      <c r="R215" s="255"/>
      <c r="S215" s="255"/>
      <c r="T215" s="255"/>
      <c r="U215" s="155" t="str">
        <f t="shared" si="20"/>
        <v xml:space="preserve">  </v>
      </c>
    </row>
    <row r="216" spans="1:21" ht="20.25" hidden="1" thickBot="1">
      <c r="E216" s="209" t="s">
        <v>82</v>
      </c>
      <c r="F216" s="231">
        <f>SUM(F209:F213)</f>
        <v>0</v>
      </c>
      <c r="G216" s="166"/>
      <c r="H216" s="231">
        <f>SUM(H209:H213)</f>
        <v>0</v>
      </c>
      <c r="I216" s="173"/>
      <c r="J216" s="217"/>
      <c r="K216" s="217"/>
      <c r="L216" s="214"/>
      <c r="M216" s="214"/>
      <c r="N216" s="214"/>
      <c r="O216" s="214"/>
      <c r="P216" s="214"/>
      <c r="Q216" s="214"/>
      <c r="R216" s="214"/>
      <c r="S216" s="214"/>
      <c r="T216" s="214"/>
      <c r="U216" s="155" t="str">
        <f t="shared" si="20"/>
        <v xml:space="preserve">  </v>
      </c>
    </row>
    <row r="217" spans="1:21" hidden="1">
      <c r="G217" s="166"/>
      <c r="U217" s="155" t="str">
        <f t="shared" ref="U217:U218" si="29">IF($F$216&lt;&gt;0,"แสดง",IF($H$216&lt;&gt;0,"แสดง","  "))</f>
        <v xml:space="preserve">  </v>
      </c>
    </row>
    <row r="218" spans="1:21" hidden="1">
      <c r="G218" s="166"/>
      <c r="U218" s="155" t="str">
        <f t="shared" si="29"/>
        <v xml:space="preserve">  </v>
      </c>
    </row>
    <row r="219" spans="1:21">
      <c r="A219" s="203"/>
      <c r="B219" s="204"/>
      <c r="C219" s="205"/>
      <c r="D219" s="204"/>
      <c r="E219" s="472" t="s">
        <v>2049</v>
      </c>
      <c r="F219" s="179"/>
      <c r="G219" s="166"/>
      <c r="H219" s="179"/>
      <c r="I219" s="208"/>
      <c r="U219" s="155" t="str">
        <f>IF($F$296&lt;&gt;0,"แสดง",IF($H$296&lt;&gt;0,"แสดง","  "))</f>
        <v>แสดง</v>
      </c>
    </row>
    <row r="220" spans="1:21">
      <c r="A220" s="223"/>
      <c r="B220" s="204"/>
      <c r="C220" s="205"/>
      <c r="D220" s="204"/>
      <c r="E220" s="209"/>
      <c r="G220" s="166"/>
      <c r="H220" s="473" t="s">
        <v>973</v>
      </c>
      <c r="I220" s="208"/>
      <c r="U220" s="155" t="str">
        <f t="shared" ref="U220:U221" si="30">IF($F$296&lt;&gt;0,"แสดง",IF($H$296&lt;&gt;0,"แสดง","  "))</f>
        <v>แสดง</v>
      </c>
    </row>
    <row r="221" spans="1:21">
      <c r="A221" s="223"/>
      <c r="B221" s="204"/>
      <c r="C221" s="205"/>
      <c r="D221" s="204"/>
      <c r="E221" s="209"/>
      <c r="F221" s="473">
        <v>2565</v>
      </c>
      <c r="G221" s="166"/>
      <c r="H221" s="473">
        <v>2564</v>
      </c>
      <c r="I221" s="473"/>
      <c r="U221" s="155" t="str">
        <f t="shared" si="30"/>
        <v>แสดง</v>
      </c>
    </row>
    <row r="222" spans="1:21">
      <c r="A222" s="224" t="s">
        <v>83</v>
      </c>
      <c r="B222" s="225" t="s">
        <v>1291</v>
      </c>
      <c r="C222" s="212">
        <f>SUMIF('ตัดระหว่างกัน 2565'!D:D,$B222,'ตัดระหว่างกัน 2565'!K:K)-SUMIF('ตัดระหว่างกัน 2565'!D:D,'หมายเหตุ (3)'!$B222,'ตัดระหว่างกัน 2565'!L:L)</f>
        <v>350000</v>
      </c>
      <c r="D222" s="213">
        <f>SUMIF('ตัดระหว่างกัน 2564'!D:D,'หมายเหตุ (3)'!$B222,'ตัดระหว่างกัน 2564'!K:K)-SUMIF('ตัดระหว่างกัน 2564'!D:D,$B222,'ตัดระหว่างกัน 2564'!L:L)</f>
        <v>350000</v>
      </c>
      <c r="E222" s="472" t="s">
        <v>83</v>
      </c>
      <c r="F222" s="256">
        <f>SUM(C222:C223)</f>
        <v>350000</v>
      </c>
      <c r="G222" s="166"/>
      <c r="H222" s="256">
        <f>SUM(D222:D223)</f>
        <v>350000</v>
      </c>
      <c r="I222" s="473"/>
      <c r="U222" s="155" t="str">
        <f t="shared" si="20"/>
        <v>แสดง</v>
      </c>
    </row>
    <row r="223" spans="1:21" hidden="1">
      <c r="A223" s="224" t="s">
        <v>1293</v>
      </c>
      <c r="B223" s="225" t="s">
        <v>1292</v>
      </c>
      <c r="C223" s="212">
        <f>SUMIF('ตัดระหว่างกัน 2565'!D:D,$B223,'ตัดระหว่างกัน 2565'!K:K)-SUMIF('ตัดระหว่างกัน 2565'!D:D,'หมายเหตุ (3)'!$B223,'ตัดระหว่างกัน 2565'!L:L)</f>
        <v>0</v>
      </c>
      <c r="D223" s="213">
        <f>SUMIF('ตัดระหว่างกัน 2564'!D:D,'หมายเหตุ (3)'!$B223,'ตัดระหว่างกัน 2564'!K:K)-SUMIF('ตัดระหว่างกัน 2564'!D:D,$B223,'ตัดระหว่างกัน 2564'!L:L)</f>
        <v>0</v>
      </c>
      <c r="E223" s="472"/>
      <c r="F223" s="473"/>
      <c r="G223" s="166"/>
      <c r="H223" s="473"/>
      <c r="I223" s="473"/>
      <c r="U223" s="155" t="str">
        <f t="shared" si="20"/>
        <v xml:space="preserve">  </v>
      </c>
    </row>
    <row r="224" spans="1:21">
      <c r="A224" s="227" t="s">
        <v>1300</v>
      </c>
      <c r="B224" s="219" t="s">
        <v>1294</v>
      </c>
      <c r="C224" s="212">
        <f>SUMIF('ตัดระหว่างกัน 2565'!D:D,$B224,'ตัดระหว่างกัน 2565'!K:K)-SUMIF('ตัดระหว่างกัน 2565'!D:D,'หมายเหตุ (3)'!$B224,'ตัดระหว่างกัน 2565'!L:L)</f>
        <v>0</v>
      </c>
      <c r="D224" s="213">
        <f>SUMIF('ตัดระหว่างกัน 2564'!D:D,'หมายเหตุ (3)'!$B224,'ตัดระหว่างกัน 2564'!K:K)-SUMIF('ตัดระหว่างกัน 2564'!D:D,$B224,'ตัดระหว่างกัน 2564'!L:L)</f>
        <v>0</v>
      </c>
      <c r="E224" s="185" t="s">
        <v>84</v>
      </c>
      <c r="F224" s="166">
        <f>SUM(C224:C229)</f>
        <v>15993257</v>
      </c>
      <c r="G224" s="166"/>
      <c r="H224" s="166">
        <f>SUM(D224:D229)</f>
        <v>15993257</v>
      </c>
      <c r="I224" s="159"/>
      <c r="U224" s="155" t="str">
        <f t="shared" si="20"/>
        <v>แสดง</v>
      </c>
    </row>
    <row r="225" spans="1:21" hidden="1">
      <c r="A225" s="227" t="s">
        <v>1301</v>
      </c>
      <c r="B225" s="219" t="s">
        <v>1295</v>
      </c>
      <c r="C225" s="212">
        <f>SUMIF('ตัดระหว่างกัน 2565'!D:D,$B225,'ตัดระหว่างกัน 2565'!K:K)-SUMIF('ตัดระหว่างกัน 2565'!D:D,'หมายเหตุ (3)'!$B225,'ตัดระหว่างกัน 2565'!L:L)</f>
        <v>4769949</v>
      </c>
      <c r="D225" s="213">
        <f>SUMIF('ตัดระหว่างกัน 2564'!D:D,'หมายเหตุ (3)'!$B225,'ตัดระหว่างกัน 2564'!K:K)-SUMIF('ตัดระหว่างกัน 2564'!D:D,$B225,'ตัดระหว่างกัน 2564'!L:L)</f>
        <v>4769949</v>
      </c>
      <c r="E225" s="185"/>
      <c r="F225" s="159"/>
      <c r="G225" s="166"/>
      <c r="H225" s="159"/>
      <c r="I225" s="159"/>
      <c r="U225" s="155" t="str">
        <f t="shared" si="20"/>
        <v xml:space="preserve">  </v>
      </c>
    </row>
    <row r="226" spans="1:21" hidden="1">
      <c r="A226" s="227" t="s">
        <v>1302</v>
      </c>
      <c r="B226" s="219" t="s">
        <v>1296</v>
      </c>
      <c r="C226" s="212">
        <f>SUMIF('ตัดระหว่างกัน 2565'!D:D,$B226,'ตัดระหว่างกัน 2565'!K:K)-SUMIF('ตัดระหว่างกัน 2565'!D:D,'หมายเหตุ (3)'!$B226,'ตัดระหว่างกัน 2565'!L:L)</f>
        <v>7478194</v>
      </c>
      <c r="D226" s="213">
        <f>SUMIF('ตัดระหว่างกัน 2564'!D:D,'หมายเหตุ (3)'!$B226,'ตัดระหว่างกัน 2564'!K:K)-SUMIF('ตัดระหว่างกัน 2564'!D:D,$B226,'ตัดระหว่างกัน 2564'!L:L)</f>
        <v>7478194</v>
      </c>
      <c r="E226" s="185"/>
      <c r="F226" s="159"/>
      <c r="G226" s="166"/>
      <c r="H226" s="159"/>
      <c r="I226" s="159"/>
      <c r="U226" s="155" t="str">
        <f t="shared" si="20"/>
        <v xml:space="preserve">  </v>
      </c>
    </row>
    <row r="227" spans="1:21" hidden="1">
      <c r="A227" s="227" t="s">
        <v>1303</v>
      </c>
      <c r="B227" s="219" t="s">
        <v>1297</v>
      </c>
      <c r="C227" s="212">
        <f>SUMIF('ตัดระหว่างกัน 2565'!D:D,$B227,'ตัดระหว่างกัน 2565'!K:K)-SUMIF('ตัดระหว่างกัน 2565'!D:D,'หมายเหตุ (3)'!$B227,'ตัดระหว่างกัน 2565'!L:L)</f>
        <v>0</v>
      </c>
      <c r="D227" s="213">
        <f>SUMIF('ตัดระหว่างกัน 2564'!D:D,'หมายเหตุ (3)'!$B227,'ตัดระหว่างกัน 2564'!K:K)-SUMIF('ตัดระหว่างกัน 2564'!D:D,$B227,'ตัดระหว่างกัน 2564'!L:L)</f>
        <v>0</v>
      </c>
      <c r="E227" s="185"/>
      <c r="F227" s="159"/>
      <c r="G227" s="166"/>
      <c r="H227" s="159"/>
      <c r="I227" s="159"/>
      <c r="U227" s="155" t="str">
        <f t="shared" si="20"/>
        <v xml:space="preserve">  </v>
      </c>
    </row>
    <row r="228" spans="1:21" hidden="1">
      <c r="A228" s="227" t="s">
        <v>1304</v>
      </c>
      <c r="B228" s="219" t="s">
        <v>1298</v>
      </c>
      <c r="C228" s="212">
        <f>SUMIF('ตัดระหว่างกัน 2565'!D:D,$B228,'ตัดระหว่างกัน 2565'!K:K)-SUMIF('ตัดระหว่างกัน 2565'!D:D,'หมายเหตุ (3)'!$B228,'ตัดระหว่างกัน 2565'!L:L)</f>
        <v>3745114</v>
      </c>
      <c r="D228" s="213">
        <f>SUMIF('ตัดระหว่างกัน 2564'!D:D,'หมายเหตุ (3)'!$B228,'ตัดระหว่างกัน 2564'!K:K)-SUMIF('ตัดระหว่างกัน 2564'!D:D,$B228,'ตัดระหว่างกัน 2564'!L:L)</f>
        <v>3745114</v>
      </c>
      <c r="E228" s="185"/>
      <c r="F228" s="159"/>
      <c r="G228" s="166"/>
      <c r="H228" s="159"/>
      <c r="I228" s="159"/>
      <c r="U228" s="155" t="str">
        <f t="shared" si="20"/>
        <v xml:space="preserve">  </v>
      </c>
    </row>
    <row r="229" spans="1:21" hidden="1">
      <c r="A229" s="227" t="s">
        <v>1305</v>
      </c>
      <c r="B229" s="219" t="s">
        <v>1299</v>
      </c>
      <c r="C229" s="212">
        <f>SUMIF('ตัดระหว่างกัน 2565'!D:D,$B229,'ตัดระหว่างกัน 2565'!K:K)-SUMIF('ตัดระหว่างกัน 2565'!D:D,'หมายเหตุ (3)'!$B229,'ตัดระหว่างกัน 2565'!L:L)</f>
        <v>0</v>
      </c>
      <c r="D229" s="213">
        <f>SUMIF('ตัดระหว่างกัน 2564'!D:D,'หมายเหตุ (3)'!$B229,'ตัดระหว่างกัน 2564'!K:K)-SUMIF('ตัดระหว่างกัน 2564'!D:D,$B229,'ตัดระหว่างกัน 2564'!L:L)</f>
        <v>0</v>
      </c>
      <c r="E229" s="185"/>
      <c r="F229" s="159"/>
      <c r="G229" s="166"/>
      <c r="H229" s="159"/>
      <c r="I229" s="159"/>
      <c r="U229" s="155" t="str">
        <f t="shared" si="20"/>
        <v xml:space="preserve">  </v>
      </c>
    </row>
    <row r="230" spans="1:21">
      <c r="A230" s="227" t="s">
        <v>1755</v>
      </c>
      <c r="B230" s="219" t="s">
        <v>1780</v>
      </c>
      <c r="C230" s="212">
        <f>SUMIF('ตัดระหว่างกัน 2565'!D:D,$B230,'ตัดระหว่างกัน 2565'!K:K)-SUMIF('ตัดระหว่างกัน 2565'!D:D,'หมายเหตุ (3)'!$B230,'ตัดระหว่างกัน 2565'!L:L)</f>
        <v>0</v>
      </c>
      <c r="D230" s="213">
        <f>SUMIF('ตัดระหว่างกัน 2564'!D:D,'หมายเหตุ (3)'!$B230,'ตัดระหว่างกัน 2564'!K:K)-SUMIF('ตัดระหว่างกัน 2564'!D:D,$B230,'ตัดระหว่างกัน 2564'!L:L)</f>
        <v>0</v>
      </c>
      <c r="E230" s="185" t="s">
        <v>1841</v>
      </c>
      <c r="F230" s="196">
        <f>SUM(C230:C235)</f>
        <v>-8717428.3000000007</v>
      </c>
      <c r="G230" s="166"/>
      <c r="H230" s="196">
        <f>SUM(D230:D235)</f>
        <v>-8122628.8700000001</v>
      </c>
      <c r="I230" s="159"/>
      <c r="U230" s="155" t="str">
        <f t="shared" si="20"/>
        <v>แสดง</v>
      </c>
    </row>
    <row r="231" spans="1:21" hidden="1">
      <c r="A231" s="227" t="s">
        <v>1756</v>
      </c>
      <c r="B231" s="219" t="s">
        <v>1781</v>
      </c>
      <c r="C231" s="212">
        <f>SUMIF('ตัดระหว่างกัน 2565'!D:D,$B231,'ตัดระหว่างกัน 2565'!K:K)-SUMIF('ตัดระหว่างกัน 2565'!D:D,'หมายเหตุ (3)'!$B231,'ตัดระหว่างกัน 2565'!L:L)</f>
        <v>-2409472.35</v>
      </c>
      <c r="D231" s="213">
        <f>SUMIF('ตัดระหว่างกัน 2564'!D:D,'หมายเหตุ (3)'!$B231,'ตัดระหว่างกัน 2564'!K:K)-SUMIF('ตัดระหว่างกัน 2564'!D:D,$B231,'ตัดระหว่างกัน 2564'!L:L)</f>
        <v>-2242549.38</v>
      </c>
      <c r="E231" s="185"/>
      <c r="G231" s="166"/>
      <c r="U231" s="155" t="str">
        <f t="shared" si="20"/>
        <v xml:space="preserve">  </v>
      </c>
    </row>
    <row r="232" spans="1:21" hidden="1">
      <c r="A232" s="227" t="s">
        <v>1757</v>
      </c>
      <c r="B232" s="219" t="s">
        <v>1782</v>
      </c>
      <c r="C232" s="212">
        <f>SUMIF('ตัดระหว่างกัน 2565'!D:D,$B232,'ตัดระหว่างกัน 2565'!K:K)-SUMIF('ตัดระหว่างกัน 2565'!D:D,'หมายเหตุ (3)'!$B232,'ตัดระหว่างกัน 2565'!L:L)</f>
        <v>-4661765.55</v>
      </c>
      <c r="D232" s="213">
        <f>SUMIF('ตัดระหว่างกัน 2564'!D:D,'หมายเหตุ (3)'!$B232,'ตัดระหว่างกัน 2564'!K:K)-SUMIF('ตัดระหว่างกัน 2564'!D:D,$B232,'ตัดระหว่างกัน 2564'!L:L)</f>
        <v>-4412334.07</v>
      </c>
      <c r="E232" s="185"/>
      <c r="G232" s="166"/>
      <c r="U232" s="155" t="str">
        <f t="shared" si="20"/>
        <v xml:space="preserve">  </v>
      </c>
    </row>
    <row r="233" spans="1:21" hidden="1">
      <c r="A233" s="227" t="s">
        <v>1758</v>
      </c>
      <c r="B233" s="219" t="s">
        <v>1783</v>
      </c>
      <c r="C233" s="212">
        <f>SUMIF('ตัดระหว่างกัน 2565'!D:D,$B233,'ตัดระหว่างกัน 2565'!K:K)-SUMIF('ตัดระหว่างกัน 2565'!D:D,'หมายเหตุ (3)'!$B233,'ตัดระหว่างกัน 2565'!L:L)</f>
        <v>0</v>
      </c>
      <c r="D233" s="213">
        <f>SUMIF('ตัดระหว่างกัน 2564'!D:D,'หมายเหตุ (3)'!$B233,'ตัดระหว่างกัน 2564'!K:K)-SUMIF('ตัดระหว่างกัน 2564'!D:D,$B233,'ตัดระหว่างกัน 2564'!L:L)</f>
        <v>0</v>
      </c>
      <c r="E233" s="185"/>
      <c r="G233" s="166"/>
      <c r="U233" s="155" t="str">
        <f t="shared" si="20"/>
        <v xml:space="preserve">  </v>
      </c>
    </row>
    <row r="234" spans="1:21" hidden="1">
      <c r="A234" s="227" t="s">
        <v>1759</v>
      </c>
      <c r="B234" s="219" t="s">
        <v>1784</v>
      </c>
      <c r="C234" s="212">
        <f>SUMIF('ตัดระหว่างกัน 2565'!D:D,$B234,'ตัดระหว่างกัน 2565'!K:K)-SUMIF('ตัดระหว่างกัน 2565'!D:D,'หมายเหตุ (3)'!$B234,'ตัดระหว่างกัน 2565'!L:L)</f>
        <v>-1646190.4</v>
      </c>
      <c r="D234" s="213">
        <f>SUMIF('ตัดระหว่างกัน 2564'!D:D,'หมายเหตุ (3)'!$B234,'ตัดระหว่างกัน 2564'!K:K)-SUMIF('ตัดระหว่างกัน 2564'!D:D,$B234,'ตัดระหว่างกัน 2564'!L:L)</f>
        <v>-1467745.42</v>
      </c>
      <c r="E234" s="185"/>
      <c r="G234" s="166"/>
      <c r="U234" s="155" t="str">
        <f t="shared" si="20"/>
        <v xml:space="preserve">  </v>
      </c>
    </row>
    <row r="235" spans="1:21">
      <c r="A235" s="227" t="s">
        <v>1786</v>
      </c>
      <c r="B235" s="219" t="s">
        <v>1785</v>
      </c>
      <c r="C235" s="212">
        <f>SUMIF('ตัดระหว่างกัน 2565'!D:D,$B235,'ตัดระหว่างกัน 2565'!K:K)-SUMIF('ตัดระหว่างกัน 2565'!D:D,'หมายเหตุ (3)'!$B235,'ตัดระหว่างกัน 2565'!L:L)</f>
        <v>0</v>
      </c>
      <c r="D235" s="213">
        <f>SUMIF('ตัดระหว่างกัน 2564'!D:D,'หมายเหตุ (3)'!$B235,'ตัดระหว่างกัน 2564'!K:K)-SUMIF('ตัดระหว่างกัน 2564'!D:D,$B235,'ตัดระหว่างกัน 2564'!L:L)</f>
        <v>0</v>
      </c>
      <c r="E235" s="472" t="s">
        <v>85</v>
      </c>
      <c r="F235" s="246">
        <f>SUM(F224:F230)</f>
        <v>7275828.6999999993</v>
      </c>
      <c r="G235" s="166"/>
      <c r="H235" s="246">
        <f>SUM(H224:H230)</f>
        <v>7870628.1299999999</v>
      </c>
      <c r="I235" s="475"/>
      <c r="U235" s="155" t="str">
        <f t="shared" si="20"/>
        <v>แสดง</v>
      </c>
    </row>
    <row r="236" spans="1:21">
      <c r="A236" s="227" t="s">
        <v>1307</v>
      </c>
      <c r="B236" s="219" t="s">
        <v>1306</v>
      </c>
      <c r="C236" s="212">
        <f>SUMIF('ตัดระหว่างกัน 2565'!D:D,$B236,'ตัดระหว่างกัน 2565'!K:K)-SUMIF('ตัดระหว่างกัน 2565'!D:D,'หมายเหตุ (3)'!$B236,'ตัดระหว่างกัน 2565'!L:L)</f>
        <v>221000</v>
      </c>
      <c r="D236" s="213">
        <f>SUMIF('ตัดระหว่างกัน 2564'!D:D,'หมายเหตุ (3)'!$B236,'ตัดระหว่างกัน 2564'!K:K)-SUMIF('ตัดระหว่างกัน 2564'!D:D,$B236,'ตัดระหว่างกัน 2564'!L:L)</f>
        <v>221000</v>
      </c>
      <c r="E236" s="214" t="s">
        <v>86</v>
      </c>
      <c r="F236" s="215">
        <f>SUM(C236:C268)</f>
        <v>2747200</v>
      </c>
      <c r="G236" s="166"/>
      <c r="H236" s="215">
        <f>SUM(D236:D268)</f>
        <v>2681200</v>
      </c>
      <c r="I236" s="173"/>
      <c r="U236" s="155" t="str">
        <f t="shared" si="20"/>
        <v>แสดง</v>
      </c>
    </row>
    <row r="237" spans="1:21" hidden="1">
      <c r="A237" s="227" t="s">
        <v>1309</v>
      </c>
      <c r="B237" s="219" t="s">
        <v>1308</v>
      </c>
      <c r="C237" s="212">
        <f>SUMIF('ตัดระหว่างกัน 2565'!D:D,$B237,'ตัดระหว่างกัน 2565'!K:K)-SUMIF('ตัดระหว่างกัน 2565'!D:D,'หมายเหตุ (3)'!$B237,'ตัดระหว่างกัน 2565'!L:L)</f>
        <v>0</v>
      </c>
      <c r="D237" s="213">
        <f>SUMIF('ตัดระหว่างกัน 2564'!D:D,'หมายเหตุ (3)'!$B237,'ตัดระหว่างกัน 2564'!K:K)-SUMIF('ตัดระหว่างกัน 2564'!D:D,$B237,'ตัดระหว่างกัน 2564'!L:L)</f>
        <v>33000</v>
      </c>
      <c r="G237" s="166"/>
      <c r="U237" s="155" t="str">
        <f t="shared" si="20"/>
        <v xml:space="preserve">  </v>
      </c>
    </row>
    <row r="238" spans="1:21" hidden="1">
      <c r="A238" s="227" t="s">
        <v>1311</v>
      </c>
      <c r="B238" s="219" t="s">
        <v>1310</v>
      </c>
      <c r="C238" s="212">
        <f>SUMIF('ตัดระหว่างกัน 2565'!D:D,$B238,'ตัดระหว่างกัน 2565'!K:K)-SUMIF('ตัดระหว่างกัน 2565'!D:D,'หมายเหตุ (3)'!$B238,'ตัดระหว่างกัน 2565'!L:L)</f>
        <v>191500</v>
      </c>
      <c r="D238" s="213">
        <f>SUMIF('ตัดระหว่างกัน 2564'!D:D,'หมายเหตุ (3)'!$B238,'ตัดระหว่างกัน 2564'!K:K)-SUMIF('ตัดระหว่างกัน 2564'!D:D,$B238,'ตัดระหว่างกัน 2564'!L:L)</f>
        <v>191500</v>
      </c>
      <c r="G238" s="166"/>
      <c r="U238" s="155" t="str">
        <f t="shared" si="20"/>
        <v xml:space="preserve">  </v>
      </c>
    </row>
    <row r="239" spans="1:21" hidden="1">
      <c r="A239" s="227" t="s">
        <v>1313</v>
      </c>
      <c r="B239" s="219" t="s">
        <v>1312</v>
      </c>
      <c r="C239" s="212">
        <f>SUMIF('ตัดระหว่างกัน 2565'!D:D,$B239,'ตัดระหว่างกัน 2565'!K:K)-SUMIF('ตัดระหว่างกัน 2565'!D:D,'หมายเหตุ (3)'!$B239,'ตัดระหว่างกัน 2565'!L:L)</f>
        <v>0</v>
      </c>
      <c r="D239" s="213">
        <f>SUMIF('ตัดระหว่างกัน 2564'!D:D,'หมายเหตุ (3)'!$B239,'ตัดระหว่างกัน 2564'!K:K)-SUMIF('ตัดระหว่างกัน 2564'!D:D,$B239,'ตัดระหว่างกัน 2564'!L:L)</f>
        <v>0</v>
      </c>
      <c r="G239" s="166"/>
      <c r="U239" s="155" t="str">
        <f t="shared" si="20"/>
        <v xml:space="preserve">  </v>
      </c>
    </row>
    <row r="240" spans="1:21" hidden="1">
      <c r="A240" s="227" t="s">
        <v>1315</v>
      </c>
      <c r="B240" s="219" t="s">
        <v>1314</v>
      </c>
      <c r="C240" s="212">
        <f>SUMIF('ตัดระหว่างกัน 2565'!D:D,$B240,'ตัดระหว่างกัน 2565'!K:K)-SUMIF('ตัดระหว่างกัน 2565'!D:D,'หมายเหตุ (3)'!$B240,'ตัดระหว่างกัน 2565'!L:L)</f>
        <v>1986000</v>
      </c>
      <c r="D240" s="213">
        <f>SUMIF('ตัดระหว่างกัน 2564'!D:D,'หมายเหตุ (3)'!$B240,'ตัดระหว่างกัน 2564'!K:K)-SUMIF('ตัดระหว่างกัน 2564'!D:D,$B240,'ตัดระหว่างกัน 2564'!L:L)</f>
        <v>1953000</v>
      </c>
      <c r="E240" s="214"/>
      <c r="F240" s="173"/>
      <c r="G240" s="166"/>
      <c r="H240" s="173"/>
      <c r="I240" s="173"/>
      <c r="U240" s="155" t="str">
        <f t="shared" si="20"/>
        <v xml:space="preserve">  </v>
      </c>
    </row>
    <row r="241" spans="1:21" hidden="1">
      <c r="A241" s="227" t="s">
        <v>1317</v>
      </c>
      <c r="B241" s="219" t="s">
        <v>1316</v>
      </c>
      <c r="C241" s="212">
        <f>SUMIF('ตัดระหว่างกัน 2565'!D:D,$B241,'ตัดระหว่างกัน 2565'!K:K)-SUMIF('ตัดระหว่างกัน 2565'!D:D,'หมายเหตุ (3)'!$B241,'ตัดระหว่างกัน 2565'!L:L)</f>
        <v>0</v>
      </c>
      <c r="D241" s="213">
        <f>SUMIF('ตัดระหว่างกัน 2564'!D:D,'หมายเหตุ (3)'!$B241,'ตัดระหว่างกัน 2564'!K:K)-SUMIF('ตัดระหว่างกัน 2564'!D:D,$B241,'ตัดระหว่างกัน 2564'!L:L)</f>
        <v>0</v>
      </c>
      <c r="E241" s="214"/>
      <c r="F241" s="173"/>
      <c r="G241" s="166"/>
      <c r="H241" s="173"/>
      <c r="I241" s="173"/>
      <c r="U241" s="155" t="str">
        <f t="shared" si="20"/>
        <v xml:space="preserve">  </v>
      </c>
    </row>
    <row r="242" spans="1:21" hidden="1">
      <c r="A242" s="227" t="s">
        <v>1319</v>
      </c>
      <c r="B242" s="219" t="s">
        <v>1318</v>
      </c>
      <c r="C242" s="212">
        <f>SUMIF('ตัดระหว่างกัน 2565'!D:D,$B242,'ตัดระหว่างกัน 2565'!K:K)-SUMIF('ตัดระหว่างกัน 2565'!D:D,'หมายเหตุ (3)'!$B242,'ตัดระหว่างกัน 2565'!L:L)</f>
        <v>106000</v>
      </c>
      <c r="D242" s="213">
        <f>SUMIF('ตัดระหว่างกัน 2564'!D:D,'หมายเหตุ (3)'!$B242,'ตัดระหว่างกัน 2564'!K:K)-SUMIF('ตัดระหว่างกัน 2564'!D:D,$B242,'ตัดระหว่างกัน 2564'!L:L)</f>
        <v>85000</v>
      </c>
      <c r="E242" s="214"/>
      <c r="F242" s="173"/>
      <c r="G242" s="166"/>
      <c r="H242" s="173"/>
      <c r="I242" s="173"/>
      <c r="U242" s="155" t="str">
        <f t="shared" si="20"/>
        <v xml:space="preserve">  </v>
      </c>
    </row>
    <row r="243" spans="1:21" hidden="1">
      <c r="A243" s="227" t="s">
        <v>1321</v>
      </c>
      <c r="B243" s="219" t="s">
        <v>1320</v>
      </c>
      <c r="C243" s="212">
        <f>SUMIF('ตัดระหว่างกัน 2565'!D:D,$B243,'ตัดระหว่างกัน 2565'!K:K)-SUMIF('ตัดระหว่างกัน 2565'!D:D,'หมายเหตุ (3)'!$B243,'ตัดระหว่างกัน 2565'!L:L)</f>
        <v>0</v>
      </c>
      <c r="D243" s="213">
        <f>SUMIF('ตัดระหว่างกัน 2564'!D:D,'หมายเหตุ (3)'!$B243,'ตัดระหว่างกัน 2564'!K:K)-SUMIF('ตัดระหว่างกัน 2564'!D:D,$B243,'ตัดระหว่างกัน 2564'!L:L)</f>
        <v>0</v>
      </c>
      <c r="E243" s="214"/>
      <c r="F243" s="173"/>
      <c r="G243" s="166"/>
      <c r="H243" s="173"/>
      <c r="I243" s="173"/>
      <c r="U243" s="155" t="str">
        <f t="shared" si="20"/>
        <v xml:space="preserve">  </v>
      </c>
    </row>
    <row r="244" spans="1:21" hidden="1">
      <c r="A244" s="227" t="s">
        <v>1323</v>
      </c>
      <c r="B244" s="219" t="s">
        <v>1322</v>
      </c>
      <c r="C244" s="212">
        <f>SUMIF('ตัดระหว่างกัน 2565'!D:D,$B244,'ตัดระหว่างกัน 2565'!K:K)-SUMIF('ตัดระหว่างกัน 2565'!D:D,'หมายเหตุ (3)'!$B244,'ตัดระหว่างกัน 2565'!L:L)</f>
        <v>0</v>
      </c>
      <c r="D244" s="213">
        <f>SUMIF('ตัดระหว่างกัน 2564'!D:D,'หมายเหตุ (3)'!$B244,'ตัดระหว่างกัน 2564'!K:K)-SUMIF('ตัดระหว่างกัน 2564'!D:D,$B244,'ตัดระหว่างกัน 2564'!L:L)</f>
        <v>0</v>
      </c>
      <c r="E244" s="214"/>
      <c r="F244" s="173"/>
      <c r="G244" s="166"/>
      <c r="H244" s="173"/>
      <c r="I244" s="173"/>
      <c r="U244" s="155" t="str">
        <f t="shared" ref="U244:U296" si="31">IF(F244&lt;&gt;0,"แสดง",IF(H244&lt;&gt;0,"แสดง","  "))</f>
        <v xml:space="preserve">  </v>
      </c>
    </row>
    <row r="245" spans="1:21" hidden="1">
      <c r="A245" s="227" t="s">
        <v>1325</v>
      </c>
      <c r="B245" s="219" t="s">
        <v>1324</v>
      </c>
      <c r="C245" s="212">
        <f>SUMIF('ตัดระหว่างกัน 2565'!D:D,$B245,'ตัดระหว่างกัน 2565'!K:K)-SUMIF('ตัดระหว่างกัน 2565'!D:D,'หมายเหตุ (3)'!$B245,'ตัดระหว่างกัน 2565'!L:L)</f>
        <v>95700</v>
      </c>
      <c r="D245" s="213">
        <f>SUMIF('ตัดระหว่างกัน 2564'!D:D,'หมายเหตุ (3)'!$B245,'ตัดระหว่างกัน 2564'!K:K)-SUMIF('ตัดระหว่างกัน 2564'!D:D,$B245,'ตัดระหว่างกัน 2564'!L:L)</f>
        <v>50700</v>
      </c>
      <c r="E245" s="214"/>
      <c r="F245" s="173"/>
      <c r="G245" s="166"/>
      <c r="H245" s="173"/>
      <c r="I245" s="173"/>
      <c r="U245" s="155" t="str">
        <f t="shared" si="31"/>
        <v xml:space="preserve">  </v>
      </c>
    </row>
    <row r="246" spans="1:21" hidden="1">
      <c r="A246" s="227" t="s">
        <v>1327</v>
      </c>
      <c r="B246" s="219" t="s">
        <v>1326</v>
      </c>
      <c r="C246" s="212">
        <f>SUMIF('ตัดระหว่างกัน 2565'!D:D,$B246,'ตัดระหว่างกัน 2565'!K:K)-SUMIF('ตัดระหว่างกัน 2565'!D:D,'หมายเหตุ (3)'!$B246,'ตัดระหว่างกัน 2565'!L:L)</f>
        <v>27000</v>
      </c>
      <c r="D246" s="213">
        <f>SUMIF('ตัดระหว่างกัน 2564'!D:D,'หมายเหตุ (3)'!$B246,'ตัดระหว่างกัน 2564'!K:K)-SUMIF('ตัดระหว่างกัน 2564'!D:D,$B246,'ตัดระหว่างกัน 2564'!L:L)</f>
        <v>27000</v>
      </c>
      <c r="E246" s="214"/>
      <c r="F246" s="173"/>
      <c r="G246" s="166"/>
      <c r="H246" s="173"/>
      <c r="I246" s="173"/>
      <c r="U246" s="155" t="str">
        <f t="shared" si="31"/>
        <v xml:space="preserve">  </v>
      </c>
    </row>
    <row r="247" spans="1:21" hidden="1">
      <c r="A247" s="227" t="s">
        <v>1329</v>
      </c>
      <c r="B247" s="219" t="s">
        <v>1328</v>
      </c>
      <c r="C247" s="212">
        <f>SUMIF('ตัดระหว่างกัน 2565'!D:D,$B247,'ตัดระหว่างกัน 2565'!K:K)-SUMIF('ตัดระหว่างกัน 2565'!D:D,'หมายเหตุ (3)'!$B247,'ตัดระหว่างกัน 2565'!L:L)</f>
        <v>0</v>
      </c>
      <c r="D247" s="213">
        <f>SUMIF('ตัดระหว่างกัน 2564'!D:D,'หมายเหตุ (3)'!$B247,'ตัดระหว่างกัน 2564'!K:K)-SUMIF('ตัดระหว่างกัน 2564'!D:D,$B247,'ตัดระหว่างกัน 2564'!L:L)</f>
        <v>0</v>
      </c>
      <c r="E247" s="214"/>
      <c r="F247" s="173"/>
      <c r="G247" s="166"/>
      <c r="H247" s="173"/>
      <c r="I247" s="173"/>
      <c r="U247" s="155" t="str">
        <f t="shared" si="31"/>
        <v xml:space="preserve">  </v>
      </c>
    </row>
    <row r="248" spans="1:21" hidden="1">
      <c r="A248" s="227" t="s">
        <v>1331</v>
      </c>
      <c r="B248" s="219" t="s">
        <v>1330</v>
      </c>
      <c r="C248" s="212">
        <f>SUMIF('ตัดระหว่างกัน 2565'!D:D,$B248,'ตัดระหว่างกัน 2565'!K:K)-SUMIF('ตัดระหว่างกัน 2565'!D:D,'หมายเหตุ (3)'!$B248,'ตัดระหว่างกัน 2565'!L:L)</f>
        <v>0</v>
      </c>
      <c r="D248" s="213">
        <f>SUMIF('ตัดระหว่างกัน 2564'!D:D,'หมายเหตุ (3)'!$B248,'ตัดระหว่างกัน 2564'!K:K)-SUMIF('ตัดระหว่างกัน 2564'!D:D,$B248,'ตัดระหว่างกัน 2564'!L:L)</f>
        <v>0</v>
      </c>
      <c r="E248" s="214"/>
      <c r="F248" s="173"/>
      <c r="G248" s="166"/>
      <c r="H248" s="173"/>
      <c r="I248" s="173"/>
      <c r="U248" s="155" t="str">
        <f t="shared" si="31"/>
        <v xml:space="preserve">  </v>
      </c>
    </row>
    <row r="249" spans="1:21" hidden="1">
      <c r="A249" s="227" t="s">
        <v>1333</v>
      </c>
      <c r="B249" s="219" t="s">
        <v>1332</v>
      </c>
      <c r="C249" s="212">
        <f>SUMIF('ตัดระหว่างกัน 2565'!D:D,$B249,'ตัดระหว่างกัน 2565'!K:K)-SUMIF('ตัดระหว่างกัน 2565'!D:D,'หมายเหตุ (3)'!$B249,'ตัดระหว่างกัน 2565'!L:L)</f>
        <v>0</v>
      </c>
      <c r="D249" s="213">
        <f>SUMIF('ตัดระหว่างกัน 2564'!D:D,'หมายเหตุ (3)'!$B249,'ตัดระหว่างกัน 2564'!K:K)-SUMIF('ตัดระหว่างกัน 2564'!D:D,$B249,'ตัดระหว่างกัน 2564'!L:L)</f>
        <v>0</v>
      </c>
      <c r="E249" s="214"/>
      <c r="F249" s="173"/>
      <c r="G249" s="166"/>
      <c r="H249" s="173"/>
      <c r="I249" s="173"/>
      <c r="U249" s="155" t="str">
        <f t="shared" si="31"/>
        <v xml:space="preserve">  </v>
      </c>
    </row>
    <row r="250" spans="1:21" hidden="1">
      <c r="A250" s="227" t="s">
        <v>1335</v>
      </c>
      <c r="B250" s="219" t="s">
        <v>1334</v>
      </c>
      <c r="C250" s="212">
        <f>SUMIF('ตัดระหว่างกัน 2565'!D:D,$B250,'ตัดระหว่างกัน 2565'!K:K)-SUMIF('ตัดระหว่างกัน 2565'!D:D,'หมายเหตุ (3)'!$B250,'ตัดระหว่างกัน 2565'!L:L)</f>
        <v>0</v>
      </c>
      <c r="D250" s="213">
        <f>SUMIF('ตัดระหว่างกัน 2564'!D:D,'หมายเหตุ (3)'!$B250,'ตัดระหว่างกัน 2564'!K:K)-SUMIF('ตัดระหว่างกัน 2564'!D:D,$B250,'ตัดระหว่างกัน 2564'!L:L)</f>
        <v>0</v>
      </c>
      <c r="E250" s="214"/>
      <c r="F250" s="173"/>
      <c r="G250" s="166"/>
      <c r="H250" s="173"/>
      <c r="I250" s="173"/>
      <c r="U250" s="155" t="str">
        <f t="shared" si="31"/>
        <v xml:space="preserve">  </v>
      </c>
    </row>
    <row r="251" spans="1:21" hidden="1">
      <c r="A251" s="227" t="s">
        <v>1337</v>
      </c>
      <c r="B251" s="219" t="s">
        <v>1336</v>
      </c>
      <c r="C251" s="212">
        <f>SUMIF('ตัดระหว่างกัน 2565'!D:D,$B251,'ตัดระหว่างกัน 2565'!K:K)-SUMIF('ตัดระหว่างกัน 2565'!D:D,'หมายเหตุ (3)'!$B251,'ตัดระหว่างกัน 2565'!L:L)</f>
        <v>120000</v>
      </c>
      <c r="D251" s="213">
        <f>SUMIF('ตัดระหว่างกัน 2564'!D:D,'หมายเหตุ (3)'!$B251,'ตัดระหว่างกัน 2564'!K:K)-SUMIF('ตัดระหว่างกัน 2564'!D:D,$B251,'ตัดระหว่างกัน 2564'!L:L)</f>
        <v>120000</v>
      </c>
      <c r="E251" s="214"/>
      <c r="F251" s="173"/>
      <c r="G251" s="166"/>
      <c r="H251" s="173"/>
      <c r="I251" s="173"/>
      <c r="U251" s="155" t="str">
        <f t="shared" si="31"/>
        <v xml:space="preserve">  </v>
      </c>
    </row>
    <row r="252" spans="1:21" hidden="1">
      <c r="A252" s="227" t="s">
        <v>1339</v>
      </c>
      <c r="B252" s="219" t="s">
        <v>1338</v>
      </c>
      <c r="C252" s="212">
        <f>SUMIF('ตัดระหว่างกัน 2565'!D:D,$B252,'ตัดระหว่างกัน 2565'!K:K)-SUMIF('ตัดระหว่างกัน 2565'!D:D,'หมายเหตุ (3)'!$B252,'ตัดระหว่างกัน 2565'!L:L)</f>
        <v>0</v>
      </c>
      <c r="D252" s="213">
        <f>SUMIF('ตัดระหว่างกัน 2564'!D:D,'หมายเหตุ (3)'!$B252,'ตัดระหว่างกัน 2564'!K:K)-SUMIF('ตัดระหว่างกัน 2564'!D:D,$B252,'ตัดระหว่างกัน 2564'!L:L)</f>
        <v>0</v>
      </c>
      <c r="E252" s="214"/>
      <c r="F252" s="173"/>
      <c r="G252" s="166"/>
      <c r="H252" s="173"/>
      <c r="I252" s="173"/>
      <c r="U252" s="155" t="str">
        <f t="shared" si="31"/>
        <v xml:space="preserve">  </v>
      </c>
    </row>
    <row r="253" spans="1:21" hidden="1">
      <c r="A253" s="227" t="s">
        <v>1341</v>
      </c>
      <c r="B253" s="219" t="s">
        <v>1340</v>
      </c>
      <c r="C253" s="212">
        <f>SUMIF('ตัดระหว่างกัน 2565'!D:D,$B253,'ตัดระหว่างกัน 2565'!K:K)-SUMIF('ตัดระหว่างกัน 2565'!D:D,'หมายเหตุ (3)'!$B253,'ตัดระหว่างกัน 2565'!L:L)</f>
        <v>0</v>
      </c>
      <c r="D253" s="213">
        <f>SUMIF('ตัดระหว่างกัน 2564'!D:D,'หมายเหตุ (3)'!$B253,'ตัดระหว่างกัน 2564'!K:K)-SUMIF('ตัดระหว่างกัน 2564'!D:D,$B253,'ตัดระหว่างกัน 2564'!L:L)</f>
        <v>0</v>
      </c>
      <c r="E253" s="214"/>
      <c r="F253" s="173"/>
      <c r="G253" s="166"/>
      <c r="H253" s="173"/>
      <c r="I253" s="173"/>
      <c r="U253" s="155" t="str">
        <f t="shared" si="31"/>
        <v xml:space="preserve">  </v>
      </c>
    </row>
    <row r="254" spans="1:21" hidden="1">
      <c r="A254" s="227" t="s">
        <v>1343</v>
      </c>
      <c r="B254" s="219" t="s">
        <v>1342</v>
      </c>
      <c r="C254" s="212">
        <f>SUMIF('ตัดระหว่างกัน 2565'!D:D,$B254,'ตัดระหว่างกัน 2565'!K:K)-SUMIF('ตัดระหว่างกัน 2565'!D:D,'หมายเหตุ (3)'!$B254,'ตัดระหว่างกัน 2565'!L:L)</f>
        <v>0</v>
      </c>
      <c r="D254" s="213">
        <f>SUMIF('ตัดระหว่างกัน 2564'!D:D,'หมายเหตุ (3)'!$B254,'ตัดระหว่างกัน 2564'!K:K)-SUMIF('ตัดระหว่างกัน 2564'!D:D,$B254,'ตัดระหว่างกัน 2564'!L:L)</f>
        <v>0</v>
      </c>
      <c r="E254" s="214"/>
      <c r="F254" s="173"/>
      <c r="G254" s="166"/>
      <c r="H254" s="173"/>
      <c r="I254" s="173"/>
      <c r="U254" s="155" t="str">
        <f t="shared" si="31"/>
        <v xml:space="preserve">  </v>
      </c>
    </row>
    <row r="255" spans="1:21" hidden="1">
      <c r="A255" s="227" t="s">
        <v>1345</v>
      </c>
      <c r="B255" s="219" t="s">
        <v>1344</v>
      </c>
      <c r="C255" s="212">
        <f>SUMIF('ตัดระหว่างกัน 2565'!D:D,$B255,'ตัดระหว่างกัน 2565'!K:K)-SUMIF('ตัดระหว่างกัน 2565'!D:D,'หมายเหตุ (3)'!$B255,'ตัดระหว่างกัน 2565'!L:L)</f>
        <v>0</v>
      </c>
      <c r="D255" s="213">
        <f>SUMIF('ตัดระหว่างกัน 2564'!D:D,'หมายเหตุ (3)'!$B255,'ตัดระหว่างกัน 2564'!K:K)-SUMIF('ตัดระหว่างกัน 2564'!D:D,$B255,'ตัดระหว่างกัน 2564'!L:L)</f>
        <v>0</v>
      </c>
      <c r="E255" s="214"/>
      <c r="F255" s="173"/>
      <c r="G255" s="166"/>
      <c r="H255" s="173"/>
      <c r="I255" s="173"/>
      <c r="U255" s="155" t="str">
        <f t="shared" si="31"/>
        <v xml:space="preserve">  </v>
      </c>
    </row>
    <row r="256" spans="1:21" hidden="1">
      <c r="A256" s="227" t="s">
        <v>1347</v>
      </c>
      <c r="B256" s="219" t="s">
        <v>1346</v>
      </c>
      <c r="C256" s="212">
        <f>SUMIF('ตัดระหว่างกัน 2565'!D:D,$B256,'ตัดระหว่างกัน 2565'!K:K)-SUMIF('ตัดระหว่างกัน 2565'!D:D,'หมายเหตุ (3)'!$B256,'ตัดระหว่างกัน 2565'!L:L)</f>
        <v>0</v>
      </c>
      <c r="D256" s="213">
        <f>SUMIF('ตัดระหว่างกัน 2564'!D:D,'หมายเหตุ (3)'!$B256,'ตัดระหว่างกัน 2564'!K:K)-SUMIF('ตัดระหว่างกัน 2564'!D:D,$B256,'ตัดระหว่างกัน 2564'!L:L)</f>
        <v>0</v>
      </c>
      <c r="E256" s="214"/>
      <c r="F256" s="173"/>
      <c r="G256" s="166"/>
      <c r="H256" s="173"/>
      <c r="I256" s="173"/>
      <c r="U256" s="155" t="str">
        <f t="shared" si="31"/>
        <v xml:space="preserve">  </v>
      </c>
    </row>
    <row r="257" spans="1:21" hidden="1">
      <c r="A257" s="227" t="s">
        <v>1349</v>
      </c>
      <c r="B257" s="219" t="s">
        <v>1348</v>
      </c>
      <c r="C257" s="212">
        <f>SUMIF('ตัดระหว่างกัน 2565'!D:D,$B257,'ตัดระหว่างกัน 2565'!K:K)-SUMIF('ตัดระหว่างกัน 2565'!D:D,'หมายเหตุ (3)'!$B257,'ตัดระหว่างกัน 2565'!L:L)</f>
        <v>0</v>
      </c>
      <c r="D257" s="213">
        <f>SUMIF('ตัดระหว่างกัน 2564'!D:D,'หมายเหตุ (3)'!$B257,'ตัดระหว่างกัน 2564'!K:K)-SUMIF('ตัดระหว่างกัน 2564'!D:D,$B257,'ตัดระหว่างกัน 2564'!L:L)</f>
        <v>0</v>
      </c>
      <c r="E257" s="214"/>
      <c r="F257" s="173"/>
      <c r="G257" s="166"/>
      <c r="H257" s="173"/>
      <c r="I257" s="173"/>
      <c r="U257" s="155" t="str">
        <f t="shared" si="31"/>
        <v xml:space="preserve">  </v>
      </c>
    </row>
    <row r="258" spans="1:21" hidden="1">
      <c r="A258" s="227" t="s">
        <v>1351</v>
      </c>
      <c r="B258" s="219" t="s">
        <v>1350</v>
      </c>
      <c r="C258" s="212">
        <f>SUMIF('ตัดระหว่างกัน 2565'!D:D,$B258,'ตัดระหว่างกัน 2565'!K:K)-SUMIF('ตัดระหว่างกัน 2565'!D:D,'หมายเหตุ (3)'!$B258,'ตัดระหว่างกัน 2565'!L:L)</f>
        <v>0</v>
      </c>
      <c r="D258" s="213">
        <f>SUMIF('ตัดระหว่างกัน 2564'!D:D,'หมายเหตุ (3)'!$B258,'ตัดระหว่างกัน 2564'!K:K)-SUMIF('ตัดระหว่างกัน 2564'!D:D,$B258,'ตัดระหว่างกัน 2564'!L:L)</f>
        <v>0</v>
      </c>
      <c r="E258" s="214"/>
      <c r="F258" s="173"/>
      <c r="G258" s="166"/>
      <c r="H258" s="173"/>
      <c r="I258" s="173"/>
      <c r="U258" s="155" t="str">
        <f t="shared" si="31"/>
        <v xml:space="preserve">  </v>
      </c>
    </row>
    <row r="259" spans="1:21" hidden="1">
      <c r="A259" s="227" t="s">
        <v>1353</v>
      </c>
      <c r="B259" s="219" t="s">
        <v>1352</v>
      </c>
      <c r="C259" s="212">
        <f>SUMIF('ตัดระหว่างกัน 2565'!D:D,$B259,'ตัดระหว่างกัน 2565'!K:K)-SUMIF('ตัดระหว่างกัน 2565'!D:D,'หมายเหตุ (3)'!$B259,'ตัดระหว่างกัน 2565'!L:L)</f>
        <v>0</v>
      </c>
      <c r="D259" s="213">
        <f>SUMIF('ตัดระหว่างกัน 2564'!D:D,'หมายเหตุ (3)'!$B259,'ตัดระหว่างกัน 2564'!K:K)-SUMIF('ตัดระหว่างกัน 2564'!D:D,$B259,'ตัดระหว่างกัน 2564'!L:L)</f>
        <v>0</v>
      </c>
      <c r="E259" s="214"/>
      <c r="F259" s="173"/>
      <c r="G259" s="166"/>
      <c r="H259" s="173"/>
      <c r="I259" s="173"/>
      <c r="U259" s="155" t="str">
        <f t="shared" si="31"/>
        <v xml:space="preserve">  </v>
      </c>
    </row>
    <row r="260" spans="1:21" hidden="1">
      <c r="A260" s="227" t="s">
        <v>1355</v>
      </c>
      <c r="B260" s="219" t="s">
        <v>1354</v>
      </c>
      <c r="C260" s="212">
        <f>SUMIF('ตัดระหว่างกัน 2565'!D:D,$B260,'ตัดระหว่างกัน 2565'!K:K)-SUMIF('ตัดระหว่างกัน 2565'!D:D,'หมายเหตุ (3)'!$B260,'ตัดระหว่างกัน 2565'!L:L)</f>
        <v>0</v>
      </c>
      <c r="D260" s="213">
        <f>SUMIF('ตัดระหว่างกัน 2564'!D:D,'หมายเหตุ (3)'!$B260,'ตัดระหว่างกัน 2564'!K:K)-SUMIF('ตัดระหว่างกัน 2564'!D:D,$B260,'ตัดระหว่างกัน 2564'!L:L)</f>
        <v>0</v>
      </c>
      <c r="E260" s="214"/>
      <c r="F260" s="173"/>
      <c r="G260" s="166"/>
      <c r="H260" s="173"/>
      <c r="I260" s="173"/>
      <c r="U260" s="155" t="str">
        <f t="shared" si="31"/>
        <v xml:space="preserve">  </v>
      </c>
    </row>
    <row r="261" spans="1:21" hidden="1">
      <c r="A261" s="227" t="s">
        <v>1357</v>
      </c>
      <c r="B261" s="219" t="s">
        <v>1356</v>
      </c>
      <c r="C261" s="212">
        <f>SUMIF('ตัดระหว่างกัน 2565'!D:D,$B261,'ตัดระหว่างกัน 2565'!K:K)-SUMIF('ตัดระหว่างกัน 2565'!D:D,'หมายเหตุ (3)'!$B261,'ตัดระหว่างกัน 2565'!L:L)</f>
        <v>0</v>
      </c>
      <c r="D261" s="213">
        <f>SUMIF('ตัดระหว่างกัน 2564'!D:D,'หมายเหตุ (3)'!$B261,'ตัดระหว่างกัน 2564'!K:K)-SUMIF('ตัดระหว่างกัน 2564'!D:D,$B261,'ตัดระหว่างกัน 2564'!L:L)</f>
        <v>0</v>
      </c>
      <c r="E261" s="214"/>
      <c r="F261" s="173"/>
      <c r="G261" s="166"/>
      <c r="H261" s="173"/>
      <c r="I261" s="173"/>
      <c r="U261" s="155" t="str">
        <f t="shared" si="31"/>
        <v xml:space="preserve">  </v>
      </c>
    </row>
    <row r="262" spans="1:21" hidden="1">
      <c r="A262" s="227" t="s">
        <v>1359</v>
      </c>
      <c r="B262" s="219" t="s">
        <v>1358</v>
      </c>
      <c r="C262" s="212">
        <f>SUMIF('ตัดระหว่างกัน 2565'!D:D,$B262,'ตัดระหว่างกัน 2565'!K:K)-SUMIF('ตัดระหว่างกัน 2565'!D:D,'หมายเหตุ (3)'!$B262,'ตัดระหว่างกัน 2565'!L:L)</f>
        <v>0</v>
      </c>
      <c r="D262" s="213">
        <f>SUMIF('ตัดระหว่างกัน 2564'!D:D,'หมายเหตุ (3)'!$B262,'ตัดระหว่างกัน 2564'!K:K)-SUMIF('ตัดระหว่างกัน 2564'!D:D,$B262,'ตัดระหว่างกัน 2564'!L:L)</f>
        <v>0</v>
      </c>
      <c r="E262" s="214"/>
      <c r="F262" s="173"/>
      <c r="G262" s="166"/>
      <c r="H262" s="173"/>
      <c r="I262" s="173"/>
      <c r="U262" s="155" t="str">
        <f t="shared" si="31"/>
        <v xml:space="preserve">  </v>
      </c>
    </row>
    <row r="263" spans="1:21" hidden="1">
      <c r="A263" s="227" t="s">
        <v>1361</v>
      </c>
      <c r="B263" s="219" t="s">
        <v>1360</v>
      </c>
      <c r="C263" s="212">
        <f>SUMIF('ตัดระหว่างกัน 2565'!D:D,$B263,'ตัดระหว่างกัน 2565'!K:K)-SUMIF('ตัดระหว่างกัน 2565'!D:D,'หมายเหตุ (3)'!$B263,'ตัดระหว่างกัน 2565'!L:L)</f>
        <v>0</v>
      </c>
      <c r="D263" s="213">
        <f>SUMIF('ตัดระหว่างกัน 2564'!D:D,'หมายเหตุ (3)'!$B263,'ตัดระหว่างกัน 2564'!K:K)-SUMIF('ตัดระหว่างกัน 2564'!D:D,$B263,'ตัดระหว่างกัน 2564'!L:L)</f>
        <v>0</v>
      </c>
      <c r="E263" s="214"/>
      <c r="F263" s="173"/>
      <c r="G263" s="166"/>
      <c r="H263" s="173"/>
      <c r="I263" s="173"/>
      <c r="U263" s="155" t="str">
        <f t="shared" si="31"/>
        <v xml:space="preserve">  </v>
      </c>
    </row>
    <row r="264" spans="1:21" hidden="1">
      <c r="A264" s="227" t="s">
        <v>1363</v>
      </c>
      <c r="B264" s="219" t="s">
        <v>1362</v>
      </c>
      <c r="C264" s="212">
        <f>SUMIF('ตัดระหว่างกัน 2565'!D:D,$B264,'ตัดระหว่างกัน 2565'!K:K)-SUMIF('ตัดระหว่างกัน 2565'!D:D,'หมายเหตุ (3)'!$B264,'ตัดระหว่างกัน 2565'!L:L)</f>
        <v>0</v>
      </c>
      <c r="D264" s="213">
        <f>SUMIF('ตัดระหว่างกัน 2564'!D:D,'หมายเหตุ (3)'!$B264,'ตัดระหว่างกัน 2564'!K:K)-SUMIF('ตัดระหว่างกัน 2564'!D:D,$B264,'ตัดระหว่างกัน 2564'!L:L)</f>
        <v>0</v>
      </c>
      <c r="E264" s="214"/>
      <c r="F264" s="173"/>
      <c r="G264" s="166"/>
      <c r="H264" s="173"/>
      <c r="I264" s="173"/>
      <c r="U264" s="155" t="str">
        <f t="shared" si="31"/>
        <v xml:space="preserve">  </v>
      </c>
    </row>
    <row r="265" spans="1:21" hidden="1">
      <c r="A265" s="227" t="s">
        <v>1365</v>
      </c>
      <c r="B265" s="219" t="s">
        <v>1364</v>
      </c>
      <c r="C265" s="212">
        <f>SUMIF('ตัดระหว่างกัน 2565'!D:D,$B265,'ตัดระหว่างกัน 2565'!K:K)-SUMIF('ตัดระหว่างกัน 2565'!D:D,'หมายเหตุ (3)'!$B265,'ตัดระหว่างกัน 2565'!L:L)</f>
        <v>0</v>
      </c>
      <c r="D265" s="213">
        <f>SUMIF('ตัดระหว่างกัน 2564'!D:D,'หมายเหตุ (3)'!$B265,'ตัดระหว่างกัน 2564'!K:K)-SUMIF('ตัดระหว่างกัน 2564'!D:D,$B265,'ตัดระหว่างกัน 2564'!L:L)</f>
        <v>0</v>
      </c>
      <c r="E265" s="214"/>
      <c r="F265" s="173"/>
      <c r="G265" s="166"/>
      <c r="H265" s="173"/>
      <c r="I265" s="173"/>
      <c r="U265" s="155" t="str">
        <f t="shared" si="31"/>
        <v xml:space="preserve">  </v>
      </c>
    </row>
    <row r="266" spans="1:21" hidden="1">
      <c r="A266" s="227" t="s">
        <v>1367</v>
      </c>
      <c r="B266" s="219" t="s">
        <v>1366</v>
      </c>
      <c r="C266" s="212">
        <f>SUMIF('ตัดระหว่างกัน 2565'!D:D,$B266,'ตัดระหว่างกัน 2565'!K:K)-SUMIF('ตัดระหว่างกัน 2565'!D:D,'หมายเหตุ (3)'!$B266,'ตัดระหว่างกัน 2565'!L:L)</f>
        <v>0</v>
      </c>
      <c r="D266" s="213">
        <f>SUMIF('ตัดระหว่างกัน 2564'!D:D,'หมายเหตุ (3)'!$B266,'ตัดระหว่างกัน 2564'!K:K)-SUMIF('ตัดระหว่างกัน 2564'!D:D,$B266,'ตัดระหว่างกัน 2564'!L:L)</f>
        <v>0</v>
      </c>
      <c r="E266" s="214"/>
      <c r="F266" s="173"/>
      <c r="G266" s="166"/>
      <c r="H266" s="173"/>
      <c r="I266" s="173"/>
      <c r="U266" s="155" t="str">
        <f t="shared" si="31"/>
        <v xml:space="preserve">  </v>
      </c>
    </row>
    <row r="267" spans="1:21" hidden="1">
      <c r="A267" s="227" t="s">
        <v>1369</v>
      </c>
      <c r="B267" s="219" t="s">
        <v>1368</v>
      </c>
      <c r="C267" s="212">
        <f>SUMIF('ตัดระหว่างกัน 2565'!D:D,$B267,'ตัดระหว่างกัน 2565'!K:K)-SUMIF('ตัดระหว่างกัน 2565'!D:D,'หมายเหตุ (3)'!$B267,'ตัดระหว่างกัน 2565'!L:L)</f>
        <v>0</v>
      </c>
      <c r="D267" s="213">
        <f>SUMIF('ตัดระหว่างกัน 2564'!D:D,'หมายเหตุ (3)'!$B267,'ตัดระหว่างกัน 2564'!K:K)-SUMIF('ตัดระหว่างกัน 2564'!D:D,$B267,'ตัดระหว่างกัน 2564'!L:L)</f>
        <v>0</v>
      </c>
      <c r="E267" s="214"/>
      <c r="F267" s="173"/>
      <c r="G267" s="166"/>
      <c r="H267" s="173"/>
      <c r="I267" s="173"/>
      <c r="U267" s="155" t="str">
        <f t="shared" si="31"/>
        <v xml:space="preserve">  </v>
      </c>
    </row>
    <row r="268" spans="1:21" hidden="1">
      <c r="A268" s="227" t="s">
        <v>1371</v>
      </c>
      <c r="B268" s="219" t="s">
        <v>1370</v>
      </c>
      <c r="C268" s="212">
        <f>SUMIF('ตัดระหว่างกัน 2565'!D:D,$B268,'ตัดระหว่างกัน 2565'!K:K)-SUMIF('ตัดระหว่างกัน 2565'!D:D,'หมายเหตุ (3)'!$B268,'ตัดระหว่างกัน 2565'!L:L)</f>
        <v>0</v>
      </c>
      <c r="D268" s="213">
        <f>SUMIF('ตัดระหว่างกัน 2564'!D:D,'หมายเหตุ (3)'!$B268,'ตัดระหว่างกัน 2564'!K:K)-SUMIF('ตัดระหว่างกัน 2564'!D:D,$B268,'ตัดระหว่างกัน 2564'!L:L)</f>
        <v>0</v>
      </c>
      <c r="E268" s="214"/>
      <c r="F268" s="173"/>
      <c r="G268" s="166"/>
      <c r="H268" s="173"/>
      <c r="I268" s="173"/>
      <c r="U268" s="155" t="str">
        <f t="shared" si="31"/>
        <v xml:space="preserve">  </v>
      </c>
    </row>
    <row r="269" spans="1:21">
      <c r="A269" s="227" t="s">
        <v>1373</v>
      </c>
      <c r="B269" s="219" t="s">
        <v>1372</v>
      </c>
      <c r="C269" s="212">
        <f>SUMIF('ตัดระหว่างกัน 2565'!D:D,$B269,'ตัดระหว่างกัน 2565'!K:K)-SUMIF('ตัดระหว่างกัน 2565'!D:D,'หมายเหตุ (3)'!$B269,'ตัดระหว่างกัน 2565'!L:L)</f>
        <v>-83732.34</v>
      </c>
      <c r="D269" s="213">
        <f>SUMIF('ตัดระหว่างกัน 2564'!D:D,'หมายเหตุ (3)'!$B269,'ตัดระหว่างกัน 2564'!K:K)-SUMIF('ตัดระหว่างกัน 2564'!D:D,$B269,'ตัดระหว่างกัน 2564'!L:L)</f>
        <v>-50765.67</v>
      </c>
      <c r="E269" s="158" t="s">
        <v>1842</v>
      </c>
      <c r="F269" s="196">
        <f>SUM(C269:C285)</f>
        <v>-839286.33</v>
      </c>
      <c r="G269" s="166"/>
      <c r="H269" s="196">
        <f>SUM(D269:D285)</f>
        <v>-529730.22</v>
      </c>
      <c r="I269" s="159"/>
      <c r="U269" s="155" t="str">
        <f t="shared" si="31"/>
        <v>แสดง</v>
      </c>
    </row>
    <row r="270" spans="1:21" hidden="1">
      <c r="A270" s="227" t="s">
        <v>1375</v>
      </c>
      <c r="B270" s="219" t="s">
        <v>1374</v>
      </c>
      <c r="C270" s="212">
        <f>SUMIF('ตัดระหว่างกัน 2565'!D:D,$B270,'ตัดระหว่างกัน 2565'!K:K)-SUMIF('ตัดระหว่างกัน 2565'!D:D,'หมายเหตุ (3)'!$B270,'ตัดระหว่างกัน 2565'!L:L)</f>
        <v>0</v>
      </c>
      <c r="D270" s="213">
        <f>SUMIF('ตัดระหว่างกัน 2564'!D:D,'หมายเหตุ (3)'!$B270,'ตัดระหว่างกัน 2564'!K:K)-SUMIF('ตัดระหว่างกัน 2564'!D:D,$B270,'ตัดระหว่างกัน 2564'!L:L)</f>
        <v>0</v>
      </c>
      <c r="E270" s="214"/>
      <c r="G270" s="166"/>
      <c r="I270" s="173"/>
      <c r="U270" s="155" t="str">
        <f t="shared" si="31"/>
        <v xml:space="preserve">  </v>
      </c>
    </row>
    <row r="271" spans="1:21" hidden="1">
      <c r="A271" s="227" t="s">
        <v>1377</v>
      </c>
      <c r="B271" s="219" t="s">
        <v>1376</v>
      </c>
      <c r="C271" s="212">
        <f>SUMIF('ตัดระหว่างกัน 2565'!D:D,$B271,'ตัดระหว่างกัน 2565'!K:K)-SUMIF('ตัดระหว่างกัน 2565'!D:D,'หมายเหตุ (3)'!$B271,'ตัดระหว่างกัน 2565'!L:L)</f>
        <v>-44125.33</v>
      </c>
      <c r="D271" s="213">
        <f>SUMIF('ตัดระหว่างกัน 2564'!D:D,'หมายเหตุ (3)'!$B271,'ตัดระหว่างกัน 2564'!K:K)-SUMIF('ตัดระหว่างกัน 2564'!D:D,$B271,'ตัดระหว่างกัน 2564'!L:L)</f>
        <v>-26192</v>
      </c>
      <c r="G271" s="166"/>
      <c r="U271" s="155" t="str">
        <f t="shared" si="31"/>
        <v xml:space="preserve">  </v>
      </c>
    </row>
    <row r="272" spans="1:21" hidden="1">
      <c r="A272" s="227" t="s">
        <v>1379</v>
      </c>
      <c r="B272" s="219" t="s">
        <v>1378</v>
      </c>
      <c r="C272" s="212">
        <f>SUMIF('ตัดระหว่างกัน 2565'!D:D,$B272,'ตัดระหว่างกัน 2565'!K:K)-SUMIF('ตัดระหว่างกัน 2565'!D:D,'หมายเหตุ (3)'!$B272,'ตัดระหว่างกัน 2565'!L:L)</f>
        <v>0</v>
      </c>
      <c r="D272" s="213">
        <f>SUMIF('ตัดระหว่างกัน 2564'!D:D,'หมายเหตุ (3)'!$B272,'ตัดระหว่างกัน 2564'!K:K)-SUMIF('ตัดระหว่างกัน 2564'!D:D,$B272,'ตัดระหว่างกัน 2564'!L:L)</f>
        <v>0</v>
      </c>
      <c r="E272" s="214"/>
      <c r="F272" s="173"/>
      <c r="G272" s="166"/>
      <c r="H272" s="173"/>
      <c r="I272" s="173"/>
      <c r="U272" s="155" t="str">
        <f t="shared" si="31"/>
        <v xml:space="preserve">  </v>
      </c>
    </row>
    <row r="273" spans="1:21" hidden="1">
      <c r="A273" s="227" t="s">
        <v>1381</v>
      </c>
      <c r="B273" s="219" t="s">
        <v>1380</v>
      </c>
      <c r="C273" s="212">
        <f>SUMIF('ตัดระหว่างกัน 2565'!D:D,$B273,'ตัดระหว่างกัน 2565'!K:K)-SUMIF('ตัดระหว่างกัน 2565'!D:D,'หมายเหตุ (3)'!$B273,'ตัดระหว่างกัน 2565'!L:L)</f>
        <v>-565179.36</v>
      </c>
      <c r="D273" s="213">
        <f>SUMIF('ตัดระหว่างกัน 2564'!D:D,'หมายเหตุ (3)'!$B273,'ตัดระหว่างกัน 2564'!K:K)-SUMIF('ตัดระหว่างกัน 2564'!D:D,$B273,'ตัดระหว่างกัน 2564'!L:L)</f>
        <v>-359779.36</v>
      </c>
      <c r="E273" s="214"/>
      <c r="F273" s="173"/>
      <c r="G273" s="166"/>
      <c r="H273" s="173"/>
      <c r="I273" s="173"/>
      <c r="U273" s="155" t="str">
        <f t="shared" si="31"/>
        <v xml:space="preserve">  </v>
      </c>
    </row>
    <row r="274" spans="1:21" hidden="1">
      <c r="A274" s="227" t="s">
        <v>1383</v>
      </c>
      <c r="B274" s="219" t="s">
        <v>1382</v>
      </c>
      <c r="C274" s="212">
        <f>SUMIF('ตัดระหว่างกัน 2565'!D:D,$B274,'ตัดระหว่างกัน 2565'!K:K)-SUMIF('ตัดระหว่างกัน 2565'!D:D,'หมายเหตุ (3)'!$B274,'ตัดระหว่างกัน 2565'!L:L)</f>
        <v>0</v>
      </c>
      <c r="D274" s="213">
        <f>SUMIF('ตัดระหว่างกัน 2564'!D:D,'หมายเหตุ (3)'!$B274,'ตัดระหว่างกัน 2564'!K:K)-SUMIF('ตัดระหว่างกัน 2564'!D:D,$B274,'ตัดระหว่างกัน 2564'!L:L)</f>
        <v>0</v>
      </c>
      <c r="E274" s="214"/>
      <c r="F274" s="173"/>
      <c r="G274" s="166"/>
      <c r="H274" s="173"/>
      <c r="I274" s="173"/>
      <c r="U274" s="155" t="str">
        <f t="shared" si="31"/>
        <v xml:space="preserve">  </v>
      </c>
    </row>
    <row r="275" spans="1:21" hidden="1">
      <c r="A275" s="227" t="s">
        <v>1385</v>
      </c>
      <c r="B275" s="219" t="s">
        <v>1384</v>
      </c>
      <c r="C275" s="212">
        <f>SUMIF('ตัดระหว่างกัน 2565'!D:D,$B275,'ตัดระหว่างกัน 2565'!K:K)-SUMIF('ตัดระหว่างกัน 2565'!D:D,'หมายเหตุ (3)'!$B275,'ตัดระหว่างกัน 2565'!L:L)</f>
        <v>-49679.15</v>
      </c>
      <c r="D275" s="213">
        <f>SUMIF('ตัดระหว่างกัน 2564'!D:D,'หมายเหตุ (3)'!$B275,'ตัดระหว่างกัน 2564'!K:K)-SUMIF('ตัดระหว่างกัน 2564'!D:D,$B275,'ตัดระหว่างกัน 2564'!L:L)</f>
        <v>-38958.33</v>
      </c>
      <c r="E275" s="214"/>
      <c r="F275" s="173"/>
      <c r="G275" s="166"/>
      <c r="H275" s="173"/>
      <c r="I275" s="173"/>
      <c r="U275" s="155" t="str">
        <f t="shared" si="31"/>
        <v xml:space="preserve">  </v>
      </c>
    </row>
    <row r="276" spans="1:21" hidden="1">
      <c r="A276" s="227" t="s">
        <v>1387</v>
      </c>
      <c r="B276" s="219" t="s">
        <v>1386</v>
      </c>
      <c r="C276" s="212">
        <f>SUMIF('ตัดระหว่างกัน 2565'!D:D,$B276,'ตัดระหว่างกัน 2565'!K:K)-SUMIF('ตัดระหว่างกัน 2565'!D:D,'หมายเหตุ (3)'!$B276,'ตัดระหว่างกัน 2565'!L:L)</f>
        <v>0</v>
      </c>
      <c r="D276" s="213">
        <f>SUMIF('ตัดระหว่างกัน 2564'!D:D,'หมายเหตุ (3)'!$B276,'ตัดระหว่างกัน 2564'!K:K)-SUMIF('ตัดระหว่างกัน 2564'!D:D,$B276,'ตัดระหว่างกัน 2564'!L:L)</f>
        <v>0</v>
      </c>
      <c r="E276" s="214"/>
      <c r="F276" s="173"/>
      <c r="G276" s="166"/>
      <c r="H276" s="173"/>
      <c r="I276" s="173"/>
      <c r="U276" s="155" t="str">
        <f t="shared" si="31"/>
        <v xml:space="preserve">  </v>
      </c>
    </row>
    <row r="277" spans="1:21" hidden="1">
      <c r="A277" s="227" t="s">
        <v>1389</v>
      </c>
      <c r="B277" s="257" t="s">
        <v>1388</v>
      </c>
      <c r="C277" s="212">
        <f>SUMIF('ตัดระหว่างกัน 2565'!D:D,$B277,'ตัดระหว่างกัน 2565'!K:K)-SUMIF('ตัดระหว่างกัน 2565'!D:D,'หมายเหตุ (3)'!$B277,'ตัดระหว่างกัน 2565'!L:L)</f>
        <v>0</v>
      </c>
      <c r="D277" s="213">
        <f>SUMIF('ตัดระหว่างกัน 2564'!D:D,'หมายเหตุ (3)'!$B277,'ตัดระหว่างกัน 2564'!K:K)-SUMIF('ตัดระหว่างกัน 2564'!D:D,$B277,'ตัดระหว่างกัน 2564'!L:L)</f>
        <v>0</v>
      </c>
      <c r="E277" s="214"/>
      <c r="F277" s="173"/>
      <c r="G277" s="166"/>
      <c r="H277" s="173"/>
      <c r="I277" s="173"/>
      <c r="U277" s="155" t="str">
        <f t="shared" si="31"/>
        <v xml:space="preserve">  </v>
      </c>
    </row>
    <row r="278" spans="1:21" hidden="1">
      <c r="A278" s="227" t="s">
        <v>1391</v>
      </c>
      <c r="B278" s="257" t="s">
        <v>1390</v>
      </c>
      <c r="C278" s="212">
        <f>SUMIF('ตัดระหว่างกัน 2565'!D:D,$B278,'ตัดระหว่างกัน 2565'!K:K)-SUMIF('ตัดระหว่างกัน 2565'!D:D,'หมายเหตุ (3)'!$B278,'ตัดระหว่างกัน 2565'!L:L)</f>
        <v>-43927.31</v>
      </c>
      <c r="D278" s="213">
        <f>SUMIF('ตัดระหว่างกัน 2564'!D:D,'หมายเหตุ (3)'!$B278,'ตัดระหว่างกัน 2564'!K:K)-SUMIF('ตัดระหว่างกัน 2564'!D:D,$B278,'ตัดระหว่างกัน 2564'!L:L)</f>
        <v>-29141.02</v>
      </c>
      <c r="E278" s="214"/>
      <c r="F278" s="173"/>
      <c r="G278" s="166"/>
      <c r="H278" s="173"/>
      <c r="I278" s="173"/>
      <c r="U278" s="155" t="str">
        <f t="shared" si="31"/>
        <v xml:space="preserve">  </v>
      </c>
    </row>
    <row r="279" spans="1:21" hidden="1">
      <c r="A279" s="227" t="s">
        <v>1393</v>
      </c>
      <c r="B279" s="257" t="s">
        <v>1392</v>
      </c>
      <c r="C279" s="212">
        <f>SUMIF('ตัดระหว่างกัน 2565'!D:D,$B279,'ตัดระหว่างกัน 2565'!K:K)-SUMIF('ตัดระหว่างกัน 2565'!D:D,'หมายเหตุ (3)'!$B279,'ตัดระหว่างกัน 2565'!L:L)</f>
        <v>-26999</v>
      </c>
      <c r="D279" s="213">
        <f>SUMIF('ตัดระหว่างกัน 2564'!D:D,'หมายเหตุ (3)'!$B279,'ตัดระหว่างกัน 2564'!K:K)-SUMIF('ตัดระหว่างกัน 2564'!D:D,$B279,'ตัดระหว่างกัน 2564'!L:L)</f>
        <v>-23250</v>
      </c>
      <c r="E279" s="214"/>
      <c r="F279" s="173"/>
      <c r="G279" s="166"/>
      <c r="H279" s="173"/>
      <c r="I279" s="173"/>
      <c r="U279" s="155" t="str">
        <f t="shared" si="31"/>
        <v xml:space="preserve">  </v>
      </c>
    </row>
    <row r="280" spans="1:21" hidden="1">
      <c r="A280" s="227" t="s">
        <v>1395</v>
      </c>
      <c r="B280" s="257" t="s">
        <v>1394</v>
      </c>
      <c r="C280" s="212">
        <f>SUMIF('ตัดระหว่างกัน 2565'!D:D,$B280,'ตัดระหว่างกัน 2565'!K:K)-SUMIF('ตัดระหว่างกัน 2565'!D:D,'หมายเหตุ (3)'!$B280,'ตัดระหว่างกัน 2565'!L:L)</f>
        <v>0</v>
      </c>
      <c r="D280" s="213">
        <f>SUMIF('ตัดระหว่างกัน 2564'!D:D,'หมายเหตุ (3)'!$B280,'ตัดระหว่างกัน 2564'!K:K)-SUMIF('ตัดระหว่างกัน 2564'!D:D,$B280,'ตัดระหว่างกัน 2564'!L:L)</f>
        <v>0</v>
      </c>
      <c r="E280" s="214"/>
      <c r="F280" s="173"/>
      <c r="G280" s="166"/>
      <c r="H280" s="173"/>
      <c r="I280" s="173"/>
      <c r="U280" s="155" t="str">
        <f t="shared" si="31"/>
        <v xml:space="preserve">  </v>
      </c>
    </row>
    <row r="281" spans="1:21" hidden="1">
      <c r="A281" s="227" t="s">
        <v>1397</v>
      </c>
      <c r="B281" s="257" t="s">
        <v>1396</v>
      </c>
      <c r="C281" s="212">
        <f>SUMIF('ตัดระหว่างกัน 2565'!D:D,$B281,'ตัดระหว่างกัน 2565'!K:K)-SUMIF('ตัดระหว่างกัน 2565'!D:D,'หมายเหตุ (3)'!$B281,'ตัดระหว่างกัน 2565'!L:L)</f>
        <v>0</v>
      </c>
      <c r="D281" s="213">
        <f>SUMIF('ตัดระหว่างกัน 2564'!D:D,'หมายเหตุ (3)'!$B281,'ตัดระหว่างกัน 2564'!K:K)-SUMIF('ตัดระหว่างกัน 2564'!D:D,$B281,'ตัดระหว่างกัน 2564'!L:L)</f>
        <v>0</v>
      </c>
      <c r="E281" s="214"/>
      <c r="F281" s="173"/>
      <c r="G281" s="166"/>
      <c r="H281" s="173"/>
      <c r="I281" s="173"/>
      <c r="U281" s="155" t="str">
        <f t="shared" si="31"/>
        <v xml:space="preserve">  </v>
      </c>
    </row>
    <row r="282" spans="1:21" hidden="1">
      <c r="A282" s="227" t="s">
        <v>1399</v>
      </c>
      <c r="B282" s="257" t="s">
        <v>1398</v>
      </c>
      <c r="C282" s="212">
        <f>SUMIF('ตัดระหว่างกัน 2565'!D:D,$B282,'ตัดระหว่างกัน 2565'!K:K)-SUMIF('ตัดระหว่างกัน 2565'!D:D,'หมายเหตุ (3)'!$B282,'ตัดระหว่างกัน 2565'!L:L)</f>
        <v>0</v>
      </c>
      <c r="D282" s="213">
        <f>SUMIF('ตัดระหว่างกัน 2564'!D:D,'หมายเหตุ (3)'!$B282,'ตัดระหว่างกัน 2564'!K:K)-SUMIF('ตัดระหว่างกัน 2564'!D:D,$B282,'ตัดระหว่างกัน 2564'!L:L)</f>
        <v>0</v>
      </c>
      <c r="E282" s="214"/>
      <c r="F282" s="173"/>
      <c r="G282" s="166"/>
      <c r="H282" s="173"/>
      <c r="I282" s="173"/>
      <c r="U282" s="155" t="str">
        <f t="shared" si="31"/>
        <v xml:space="preserve">  </v>
      </c>
    </row>
    <row r="283" spans="1:21" hidden="1">
      <c r="A283" s="227" t="s">
        <v>1401</v>
      </c>
      <c r="B283" s="257" t="s">
        <v>1400</v>
      </c>
      <c r="C283" s="212">
        <f>SUMIF('ตัดระหว่างกัน 2565'!D:D,$B283,'ตัดระหว่างกัน 2565'!K:K)-SUMIF('ตัดระหว่างกัน 2565'!D:D,'หมายเหตุ (3)'!$B283,'ตัดระหว่างกัน 2565'!L:L)</f>
        <v>0</v>
      </c>
      <c r="D283" s="213">
        <f>SUMIF('ตัดระหว่างกัน 2564'!D:D,'หมายเหตุ (3)'!$B283,'ตัดระหว่างกัน 2564'!K:K)-SUMIF('ตัดระหว่างกัน 2564'!D:D,$B283,'ตัดระหว่างกัน 2564'!L:L)</f>
        <v>0</v>
      </c>
      <c r="E283" s="214"/>
      <c r="F283" s="173"/>
      <c r="G283" s="166"/>
      <c r="H283" s="173"/>
      <c r="I283" s="173"/>
      <c r="U283" s="155" t="str">
        <f t="shared" si="31"/>
        <v xml:space="preserve">  </v>
      </c>
    </row>
    <row r="284" spans="1:21" hidden="1">
      <c r="A284" s="227" t="s">
        <v>1403</v>
      </c>
      <c r="B284" s="257" t="s">
        <v>1402</v>
      </c>
      <c r="C284" s="212">
        <f>SUMIF('ตัดระหว่างกัน 2565'!D:D,$B284,'ตัดระหว่างกัน 2565'!K:K)-SUMIF('ตัดระหว่างกัน 2565'!D:D,'หมายเหตุ (3)'!$B284,'ตัดระหว่างกัน 2565'!L:L)</f>
        <v>-25643.84</v>
      </c>
      <c r="D284" s="213">
        <f>SUMIF('ตัดระหว่างกัน 2564'!D:D,'หมายเหตุ (3)'!$B284,'ตัดระหว่างกัน 2564'!K:K)-SUMIF('ตัดระหว่างกัน 2564'!D:D,$B284,'ตัดระหว่างกัน 2564'!L:L)</f>
        <v>-1643.84</v>
      </c>
      <c r="E284" s="214"/>
      <c r="F284" s="173"/>
      <c r="G284" s="166"/>
      <c r="H284" s="173"/>
      <c r="I284" s="173"/>
      <c r="U284" s="155" t="str">
        <f t="shared" si="31"/>
        <v xml:space="preserve">  </v>
      </c>
    </row>
    <row r="285" spans="1:21" hidden="1">
      <c r="A285" s="224" t="s">
        <v>1405</v>
      </c>
      <c r="B285" s="211" t="s">
        <v>1404</v>
      </c>
      <c r="C285" s="212">
        <f>SUMIF('ตัดระหว่างกัน 2565'!D:D,$B285,'ตัดระหว่างกัน 2565'!K:K)-SUMIF('ตัดระหว่างกัน 2565'!D:D,'หมายเหตุ (3)'!$B285,'ตัดระหว่างกัน 2565'!L:L)</f>
        <v>0</v>
      </c>
      <c r="D285" s="213">
        <f>SUMIF('ตัดระหว่างกัน 2564'!D:D,'หมายเหตุ (3)'!$B285,'ตัดระหว่างกัน 2564'!K:K)-SUMIF('ตัดระหว่างกัน 2564'!D:D,$B285,'ตัดระหว่างกัน 2564'!L:L)</f>
        <v>0</v>
      </c>
      <c r="E285" s="214"/>
      <c r="F285" s="173"/>
      <c r="G285" s="166"/>
      <c r="H285" s="173"/>
      <c r="I285" s="173"/>
      <c r="U285" s="155" t="str">
        <f t="shared" si="31"/>
        <v xml:space="preserve">  </v>
      </c>
    </row>
    <row r="286" spans="1:21">
      <c r="A286" s="227"/>
      <c r="B286" s="219"/>
      <c r="C286" s="242"/>
      <c r="D286" s="219"/>
      <c r="E286" s="209" t="s">
        <v>87</v>
      </c>
      <c r="F286" s="243">
        <f>SUM(F236:F269)</f>
        <v>1907913.67</v>
      </c>
      <c r="G286" s="166"/>
      <c r="H286" s="243">
        <f>SUM(H236:H269)</f>
        <v>2151469.7800000003</v>
      </c>
      <c r="I286" s="475"/>
      <c r="U286" s="155" t="str">
        <f t="shared" si="31"/>
        <v>แสดง</v>
      </c>
    </row>
    <row r="287" spans="1:21" hidden="1">
      <c r="A287" s="227" t="s">
        <v>1407</v>
      </c>
      <c r="B287" s="219" t="s">
        <v>1406</v>
      </c>
      <c r="C287" s="212">
        <f>SUMIF('ตัดระหว่างกัน 2565'!D:D,$B287,'ตัดระหว่างกัน 2565'!K:K)-SUMIF('ตัดระหว่างกัน 2565'!D:D,'หมายเหตุ (3)'!$B287,'ตัดระหว่างกัน 2565'!L:L)</f>
        <v>0</v>
      </c>
      <c r="D287" s="213">
        <f>SUMIF('ตัดระหว่างกัน 2564'!D:D,'หมายเหตุ (3)'!$B287,'ตัดระหว่างกัน 2564'!K:K)-SUMIF('ตัดระหว่างกัน 2564'!D:D,$B287,'ตัดระหว่างกัน 2564'!L:L)</f>
        <v>0</v>
      </c>
      <c r="E287" s="158" t="s">
        <v>88</v>
      </c>
      <c r="F287" s="166">
        <f>SUM(C287:C290)</f>
        <v>0</v>
      </c>
      <c r="G287" s="166"/>
      <c r="H287" s="166">
        <f>SUM(D287:D290)</f>
        <v>0</v>
      </c>
      <c r="I287" s="159"/>
      <c r="U287" s="155" t="str">
        <f t="shared" si="31"/>
        <v xml:space="preserve">  </v>
      </c>
    </row>
    <row r="288" spans="1:21" hidden="1">
      <c r="A288" s="227" t="s">
        <v>1409</v>
      </c>
      <c r="B288" s="219" t="s">
        <v>1408</v>
      </c>
      <c r="C288" s="212">
        <f>SUMIF('ตัดระหว่างกัน 2565'!D:D,$B288,'ตัดระหว่างกัน 2565'!K:K)-SUMIF('ตัดระหว่างกัน 2565'!D:D,'หมายเหตุ (3)'!$B288,'ตัดระหว่างกัน 2565'!L:L)</f>
        <v>0</v>
      </c>
      <c r="D288" s="213">
        <f>SUMIF('ตัดระหว่างกัน 2564'!D:D,'หมายเหตุ (3)'!$B288,'ตัดระหว่างกัน 2564'!K:K)-SUMIF('ตัดระหว่างกัน 2564'!D:D,$B288,'ตัดระหว่างกัน 2564'!L:L)</f>
        <v>0</v>
      </c>
      <c r="E288" s="158"/>
      <c r="F288" s="159"/>
      <c r="G288" s="166"/>
      <c r="H288" s="159"/>
      <c r="I288" s="159"/>
      <c r="U288" s="155" t="str">
        <f t="shared" si="31"/>
        <v xml:space="preserve">  </v>
      </c>
    </row>
    <row r="289" spans="1:21" hidden="1">
      <c r="A289" s="227" t="s">
        <v>1411</v>
      </c>
      <c r="B289" s="219" t="s">
        <v>1410</v>
      </c>
      <c r="C289" s="212">
        <f>SUMIF('ตัดระหว่างกัน 2565'!D:D,$B289,'ตัดระหว่างกัน 2565'!K:K)-SUMIF('ตัดระหว่างกัน 2565'!D:D,'หมายเหตุ (3)'!$B289,'ตัดระหว่างกัน 2565'!L:L)</f>
        <v>0</v>
      </c>
      <c r="D289" s="213">
        <f>SUMIF('ตัดระหว่างกัน 2564'!D:D,'หมายเหตุ (3)'!$B289,'ตัดระหว่างกัน 2564'!K:K)-SUMIF('ตัดระหว่างกัน 2564'!D:D,$B289,'ตัดระหว่างกัน 2564'!L:L)</f>
        <v>0</v>
      </c>
      <c r="E289" s="158"/>
      <c r="F289" s="159"/>
      <c r="G289" s="166"/>
      <c r="H289" s="159"/>
      <c r="I289" s="159"/>
      <c r="U289" s="155" t="str">
        <f t="shared" si="31"/>
        <v xml:space="preserve">  </v>
      </c>
    </row>
    <row r="290" spans="1:21" hidden="1">
      <c r="A290" s="227" t="s">
        <v>1413</v>
      </c>
      <c r="B290" s="219" t="s">
        <v>1412</v>
      </c>
      <c r="C290" s="212">
        <f>SUMIF('ตัดระหว่างกัน 2565'!D:D,$B290,'ตัดระหว่างกัน 2565'!K:K)-SUMIF('ตัดระหว่างกัน 2565'!D:D,'หมายเหตุ (3)'!$B290,'ตัดระหว่างกัน 2565'!L:L)</f>
        <v>0</v>
      </c>
      <c r="D290" s="213">
        <f>SUMIF('ตัดระหว่างกัน 2564'!D:D,'หมายเหตุ (3)'!$B290,'ตัดระหว่างกัน 2564'!K:K)-SUMIF('ตัดระหว่างกัน 2564'!D:D,$B290,'ตัดระหว่างกัน 2564'!L:L)</f>
        <v>0</v>
      </c>
      <c r="E290" s="158"/>
      <c r="F290" s="159"/>
      <c r="G290" s="166"/>
      <c r="H290" s="159"/>
      <c r="I290" s="159"/>
      <c r="U290" s="155" t="str">
        <f t="shared" si="31"/>
        <v xml:space="preserve">  </v>
      </c>
    </row>
    <row r="291" spans="1:21" hidden="1">
      <c r="A291" s="224" t="s">
        <v>1415</v>
      </c>
      <c r="B291" s="225" t="s">
        <v>1414</v>
      </c>
      <c r="C291" s="212">
        <f>SUMIF('ตัดระหว่างกัน 2565'!D:D,$B291,'ตัดระหว่างกัน 2565'!K:K)-SUMIF('ตัดระหว่างกัน 2565'!D:D,'หมายเหตุ (3)'!$B291,'ตัดระหว่างกัน 2565'!L:L)</f>
        <v>0</v>
      </c>
      <c r="D291" s="213">
        <f>SUMIF('ตัดระหว่างกัน 2564'!D:D,'หมายเหตุ (3)'!$B291,'ตัดระหว่างกัน 2564'!K:K)-SUMIF('ตัดระหว่างกัน 2564'!D:D,$B291,'ตัดระหว่างกัน 2564'!L:L)</f>
        <v>0</v>
      </c>
      <c r="E291" s="158" t="s">
        <v>1843</v>
      </c>
      <c r="F291" s="196">
        <f>SUM(C291:C293)</f>
        <v>0</v>
      </c>
      <c r="G291" s="166"/>
      <c r="H291" s="196">
        <f>SUM(D291:D293)</f>
        <v>0</v>
      </c>
      <c r="I291" s="159"/>
      <c r="U291" s="155" t="str">
        <f t="shared" si="31"/>
        <v xml:space="preserve">  </v>
      </c>
    </row>
    <row r="292" spans="1:21" hidden="1">
      <c r="A292" s="224" t="s">
        <v>1417</v>
      </c>
      <c r="B292" s="225" t="s">
        <v>1416</v>
      </c>
      <c r="C292" s="212">
        <f>SUMIF('ตัดระหว่างกัน 2565'!D:D,$B292,'ตัดระหว่างกัน 2565'!K:K)-SUMIF('ตัดระหว่างกัน 2565'!D:D,'หมายเหตุ (3)'!$B292,'ตัดระหว่างกัน 2565'!L:L)</f>
        <v>0</v>
      </c>
      <c r="D292" s="213">
        <f>SUMIF('ตัดระหว่างกัน 2564'!D:D,'หมายเหตุ (3)'!$B292,'ตัดระหว่างกัน 2564'!K:K)-SUMIF('ตัดระหว่างกัน 2564'!D:D,$B292,'ตัดระหว่างกัน 2564'!L:L)</f>
        <v>0</v>
      </c>
      <c r="E292" s="158"/>
      <c r="G292" s="166"/>
      <c r="U292" s="155" t="str">
        <f t="shared" si="31"/>
        <v xml:space="preserve">  </v>
      </c>
    </row>
    <row r="293" spans="1:21" hidden="1">
      <c r="A293" s="224" t="s">
        <v>1419</v>
      </c>
      <c r="B293" s="225" t="s">
        <v>1418</v>
      </c>
      <c r="C293" s="212">
        <f>SUMIF('ตัดระหว่างกัน 2565'!D:D,$B293,'ตัดระหว่างกัน 2565'!K:K)-SUMIF('ตัดระหว่างกัน 2565'!D:D,'หมายเหตุ (3)'!$B293,'ตัดระหว่างกัน 2565'!L:L)</f>
        <v>0</v>
      </c>
      <c r="D293" s="213">
        <f>SUMIF('ตัดระหว่างกัน 2564'!D:D,'หมายเหตุ (3)'!$B293,'ตัดระหว่างกัน 2564'!K:K)-SUMIF('ตัดระหว่างกัน 2564'!D:D,$B293,'ตัดระหว่างกัน 2564'!L:L)</f>
        <v>0</v>
      </c>
      <c r="E293" s="158"/>
      <c r="G293" s="166"/>
      <c r="U293" s="155" t="str">
        <f t="shared" si="31"/>
        <v xml:space="preserve">  </v>
      </c>
    </row>
    <row r="294" spans="1:21" hidden="1">
      <c r="A294" s="224"/>
      <c r="B294" s="211"/>
      <c r="C294" s="229"/>
      <c r="D294" s="211"/>
      <c r="E294" s="209" t="s">
        <v>89</v>
      </c>
      <c r="F294" s="243">
        <f>SUM(F287:F291)</f>
        <v>0</v>
      </c>
      <c r="G294" s="166"/>
      <c r="H294" s="243">
        <f>SUM(H287:H291)</f>
        <v>0</v>
      </c>
      <c r="I294" s="475"/>
      <c r="U294" s="155" t="str">
        <f t="shared" si="31"/>
        <v xml:space="preserve">  </v>
      </c>
    </row>
    <row r="295" spans="1:21" hidden="1">
      <c r="A295" s="224" t="s">
        <v>90</v>
      </c>
      <c r="B295" s="211" t="s">
        <v>91</v>
      </c>
      <c r="C295" s="212">
        <f>SUMIF('ตัดระหว่างกัน 2565'!D:D,$B295,'ตัดระหว่างกัน 2565'!K:K)-SUMIF('ตัดระหว่างกัน 2565'!D:D,'หมายเหตุ (3)'!$B295,'ตัดระหว่างกัน 2565'!L:L)</f>
        <v>0</v>
      </c>
      <c r="D295" s="213">
        <f>SUMIF('ตัดระหว่างกัน 2564'!D:D,'หมายเหตุ (3)'!$B295,'ตัดระหว่างกัน 2564'!K:K)-SUMIF('ตัดระหว่างกัน 2564'!D:D,$B295,'ตัดระหว่างกัน 2564'!L:L)</f>
        <v>0</v>
      </c>
      <c r="E295" s="209" t="s">
        <v>90</v>
      </c>
      <c r="F295" s="243">
        <f>SUM(C295)</f>
        <v>0</v>
      </c>
      <c r="G295" s="166"/>
      <c r="H295" s="243">
        <f>SUM(D295)</f>
        <v>0</v>
      </c>
      <c r="I295" s="475"/>
      <c r="U295" s="155" t="str">
        <f t="shared" si="31"/>
        <v xml:space="preserve">  </v>
      </c>
    </row>
    <row r="296" spans="1:21" ht="20.25" thickBot="1">
      <c r="A296" s="224"/>
      <c r="B296" s="225"/>
      <c r="C296" s="258"/>
      <c r="D296" s="225"/>
      <c r="E296" s="209" t="s">
        <v>92</v>
      </c>
      <c r="F296" s="254">
        <f>F222+F235+F286+F294+F295</f>
        <v>9533742.3699999992</v>
      </c>
      <c r="G296" s="166"/>
      <c r="H296" s="254">
        <f>H222+H235+H286+H294+H295</f>
        <v>10372097.91</v>
      </c>
      <c r="I296" s="475"/>
      <c r="U296" s="155" t="str">
        <f t="shared" si="31"/>
        <v>แสดง</v>
      </c>
    </row>
    <row r="297" spans="1:21" ht="20.25" hidden="1" thickTop="1">
      <c r="A297" s="224"/>
      <c r="B297" s="225"/>
      <c r="C297" s="258"/>
      <c r="D297" s="225"/>
      <c r="E297" s="209"/>
      <c r="F297" s="468"/>
      <c r="G297" s="166"/>
      <c r="H297" s="468"/>
      <c r="I297" s="475"/>
    </row>
    <row r="298" spans="1:21" ht="20.25" thickTop="1">
      <c r="A298" s="224"/>
      <c r="B298" s="225"/>
      <c r="C298" s="258"/>
      <c r="D298" s="225"/>
      <c r="E298" s="209"/>
      <c r="F298" s="468"/>
      <c r="G298" s="166"/>
      <c r="H298" s="468"/>
      <c r="I298" s="475"/>
    </row>
    <row r="299" spans="1:21">
      <c r="A299" s="224"/>
      <c r="B299" s="225"/>
      <c r="C299" s="258"/>
      <c r="D299" s="225"/>
      <c r="E299" s="209"/>
      <c r="F299" s="468"/>
      <c r="G299" s="166"/>
      <c r="H299" s="468"/>
      <c r="I299" s="475"/>
    </row>
    <row r="300" spans="1:21" hidden="1">
      <c r="A300" s="224"/>
      <c r="B300" s="225"/>
      <c r="C300" s="258"/>
      <c r="D300" s="225"/>
      <c r="E300" s="209"/>
      <c r="F300" s="468"/>
      <c r="G300" s="166"/>
      <c r="H300" s="468"/>
      <c r="I300" s="475"/>
    </row>
    <row r="301" spans="1:21" hidden="1">
      <c r="A301" s="224"/>
      <c r="B301" s="225"/>
      <c r="C301" s="258"/>
      <c r="D301" s="225"/>
      <c r="E301" s="209"/>
      <c r="F301" s="468"/>
      <c r="G301" s="166"/>
      <c r="H301" s="468"/>
      <c r="I301" s="475"/>
    </row>
    <row r="302" spans="1:21">
      <c r="A302" s="203"/>
      <c r="B302" s="204"/>
      <c r="C302" s="205"/>
      <c r="D302" s="204"/>
      <c r="E302" s="472" t="s">
        <v>2050</v>
      </c>
      <c r="F302" s="179"/>
      <c r="G302" s="166"/>
      <c r="H302" s="179"/>
      <c r="I302" s="208"/>
      <c r="U302" s="155" t="str">
        <f>IF($F$322&lt;&gt;0,"แสดง",IF($H$322&lt;&gt;0,"แสดง","  "))</f>
        <v>แสดง</v>
      </c>
    </row>
    <row r="303" spans="1:21">
      <c r="A303" s="223"/>
      <c r="B303" s="204"/>
      <c r="C303" s="205"/>
      <c r="D303" s="204"/>
      <c r="E303" s="209"/>
      <c r="G303" s="166"/>
      <c r="H303" s="473" t="s">
        <v>973</v>
      </c>
      <c r="I303" s="208"/>
      <c r="U303" s="155" t="str">
        <f t="shared" ref="U303:U304" si="32">IF($F$322&lt;&gt;0,"แสดง",IF($H$322&lt;&gt;0,"แสดง","  "))</f>
        <v>แสดง</v>
      </c>
    </row>
    <row r="304" spans="1:21">
      <c r="A304" s="223"/>
      <c r="B304" s="204"/>
      <c r="C304" s="205"/>
      <c r="D304" s="204"/>
      <c r="E304" s="209"/>
      <c r="F304" s="473">
        <v>2565</v>
      </c>
      <c r="G304" s="166"/>
      <c r="H304" s="473">
        <v>2564</v>
      </c>
      <c r="I304" s="473"/>
      <c r="U304" s="155" t="str">
        <f t="shared" si="32"/>
        <v>แสดง</v>
      </c>
    </row>
    <row r="305" spans="1:21">
      <c r="A305" s="224" t="s">
        <v>93</v>
      </c>
      <c r="B305" s="211" t="s">
        <v>94</v>
      </c>
      <c r="C305" s="212">
        <f>SUMIF('ตัดระหว่างกัน 2565'!D:D,$B305,'ตัดระหว่างกัน 2565'!K:K)-SUMIF('ตัดระหว่างกัน 2565'!D:D,'หมายเหตุ (3)'!$B305,'ตัดระหว่างกัน 2565'!L:L)</f>
        <v>93896909</v>
      </c>
      <c r="D305" s="213">
        <f>SUMIF('ตัดระหว่างกัน 2564'!D:D,'หมายเหตุ (3)'!$B305,'ตัดระหว่างกัน 2564'!K:K)-SUMIF('ตัดระหว่างกัน 2564'!D:D,$B305,'ตัดระหว่างกัน 2564'!L:L)</f>
        <v>79404909</v>
      </c>
      <c r="E305" s="214" t="s">
        <v>93</v>
      </c>
      <c r="F305" s="215">
        <f>SUM(C305)</f>
        <v>93896909</v>
      </c>
      <c r="G305" s="166"/>
      <c r="H305" s="215">
        <f>SUM(D305)</f>
        <v>79404909</v>
      </c>
      <c r="I305" s="173"/>
      <c r="U305" s="155" t="str">
        <f t="shared" ref="U305:U365" si="33">IF(F305&lt;&gt;0,"แสดง",IF(H305&lt;&gt;0,"แสดง","  "))</f>
        <v>แสดง</v>
      </c>
    </row>
    <row r="306" spans="1:21">
      <c r="A306" s="224" t="s">
        <v>96</v>
      </c>
      <c r="B306" s="211" t="s">
        <v>95</v>
      </c>
      <c r="C306" s="212">
        <f>SUMIF('ตัดระหว่างกัน 2565'!D:D,$B306,'ตัดระหว่างกัน 2565'!K:K)-SUMIF('ตัดระหว่างกัน 2565'!D:D,'หมายเหตุ (3)'!$B306,'ตัดระหว่างกัน 2565'!L:L)</f>
        <v>-36714270</v>
      </c>
      <c r="D306" s="213">
        <f>SUMIF('ตัดระหว่างกัน 2564'!D:D,'หมายเหตุ (3)'!$B306,'ตัดระหว่างกัน 2564'!K:K)-SUMIF('ตัดระหว่างกัน 2564'!D:D,$B306,'ตัดระหว่างกัน 2564'!L:L)</f>
        <v>-31187228.84</v>
      </c>
      <c r="E306" s="185" t="s">
        <v>1844</v>
      </c>
      <c r="F306" s="196">
        <f>SUM(C306)</f>
        <v>-36714270</v>
      </c>
      <c r="G306" s="166"/>
      <c r="H306" s="196">
        <f>SUM(D306)</f>
        <v>-31187228.84</v>
      </c>
      <c r="I306" s="173"/>
      <c r="U306" s="155" t="str">
        <f t="shared" si="33"/>
        <v>แสดง</v>
      </c>
    </row>
    <row r="307" spans="1:21">
      <c r="A307" s="224"/>
      <c r="B307" s="211"/>
      <c r="C307" s="212"/>
      <c r="D307" s="213"/>
      <c r="E307" s="209" t="s">
        <v>97</v>
      </c>
      <c r="F307" s="246">
        <f>SUM(F305:F306)</f>
        <v>57182639</v>
      </c>
      <c r="G307" s="166"/>
      <c r="H307" s="246">
        <f>SUM(H305:H306)</f>
        <v>48217680.159999996</v>
      </c>
      <c r="I307" s="475"/>
      <c r="U307" s="155" t="str">
        <f t="shared" si="33"/>
        <v>แสดง</v>
      </c>
    </row>
    <row r="308" spans="1:21" hidden="1">
      <c r="A308" s="210" t="s">
        <v>98</v>
      </c>
      <c r="B308" s="211" t="s">
        <v>99</v>
      </c>
      <c r="C308" s="212">
        <f>SUMIF('ตัดระหว่างกัน 2565'!D:D,$B308,'ตัดระหว่างกัน 2565'!K:K)-SUMIF('ตัดระหว่างกัน 2565'!D:D,'หมายเหตุ (3)'!$B308,'ตัดระหว่างกัน 2565'!L:L)</f>
        <v>0</v>
      </c>
      <c r="D308" s="213">
        <f>SUMIF('ตัดระหว่างกัน 2564'!D:D,'หมายเหตุ (3)'!$B308,'ตัดระหว่างกัน 2564'!K:K)-SUMIF('ตัดระหว่างกัน 2564'!D:D,$B308,'ตัดระหว่างกัน 2564'!L:L)</f>
        <v>0</v>
      </c>
      <c r="E308" s="214" t="s">
        <v>98</v>
      </c>
      <c r="F308" s="215">
        <f>SUM(C308)</f>
        <v>0</v>
      </c>
      <c r="G308" s="166"/>
      <c r="H308" s="215">
        <f>SUM(D308)</f>
        <v>0</v>
      </c>
      <c r="I308" s="173"/>
      <c r="U308" s="155" t="str">
        <f t="shared" si="33"/>
        <v xml:space="preserve">  </v>
      </c>
    </row>
    <row r="309" spans="1:21" hidden="1">
      <c r="A309" s="224" t="s">
        <v>101</v>
      </c>
      <c r="B309" s="211" t="s">
        <v>100</v>
      </c>
      <c r="C309" s="212">
        <f>SUMIF('ตัดระหว่างกัน 2565'!D:D,$B309,'ตัดระหว่างกัน 2565'!K:K)-SUMIF('ตัดระหว่างกัน 2565'!D:D,'หมายเหตุ (3)'!$B309,'ตัดระหว่างกัน 2565'!L:L)</f>
        <v>0</v>
      </c>
      <c r="D309" s="213">
        <f>SUMIF('ตัดระหว่างกัน 2564'!D:D,'หมายเหตุ (3)'!$B309,'ตัดระหว่างกัน 2564'!K:K)-SUMIF('ตัดระหว่างกัน 2564'!D:D,$B309,'ตัดระหว่างกัน 2564'!L:L)</f>
        <v>0</v>
      </c>
      <c r="E309" s="214" t="s">
        <v>1845</v>
      </c>
      <c r="F309" s="196">
        <f>SUM(C309)</f>
        <v>0</v>
      </c>
      <c r="G309" s="166"/>
      <c r="H309" s="196">
        <f>SUM(D309)</f>
        <v>0</v>
      </c>
      <c r="I309" s="173"/>
      <c r="U309" s="155" t="str">
        <f t="shared" si="33"/>
        <v xml:space="preserve">  </v>
      </c>
    </row>
    <row r="310" spans="1:21" hidden="1">
      <c r="A310" s="224"/>
      <c r="B310" s="211"/>
      <c r="C310" s="212"/>
      <c r="D310" s="213"/>
      <c r="E310" s="209" t="s">
        <v>102</v>
      </c>
      <c r="F310" s="246">
        <f>SUM(F308:F309)</f>
        <v>0</v>
      </c>
      <c r="G310" s="166"/>
      <c r="H310" s="246">
        <f>SUM(H308:H309)</f>
        <v>0</v>
      </c>
      <c r="I310" s="475"/>
      <c r="U310" s="155" t="str">
        <f t="shared" si="33"/>
        <v xml:space="preserve">  </v>
      </c>
    </row>
    <row r="311" spans="1:21" hidden="1">
      <c r="A311" s="224" t="s">
        <v>103</v>
      </c>
      <c r="B311" s="211" t="s">
        <v>104</v>
      </c>
      <c r="C311" s="212">
        <f>SUMIF('ตัดระหว่างกัน 2565'!D:D,$B311,'ตัดระหว่างกัน 2565'!K:K)-SUMIF('ตัดระหว่างกัน 2565'!D:D,'หมายเหตุ (3)'!$B311,'ตัดระหว่างกัน 2565'!L:L)</f>
        <v>0</v>
      </c>
      <c r="D311" s="213">
        <f>SUMIF('ตัดระหว่างกัน 2564'!D:D,'หมายเหตุ (3)'!$B311,'ตัดระหว่างกัน 2564'!K:K)-SUMIF('ตัดระหว่างกัน 2564'!D:D,$B311,'ตัดระหว่างกัน 2564'!L:L)</f>
        <v>0</v>
      </c>
      <c r="E311" s="214" t="s">
        <v>103</v>
      </c>
      <c r="F311" s="215">
        <f>SUM(C311)</f>
        <v>0</v>
      </c>
      <c r="G311" s="166"/>
      <c r="H311" s="215">
        <f>SUM(D311)</f>
        <v>0</v>
      </c>
      <c r="I311" s="173"/>
      <c r="U311" s="155" t="str">
        <f t="shared" si="33"/>
        <v xml:space="preserve">  </v>
      </c>
    </row>
    <row r="312" spans="1:21" hidden="1">
      <c r="A312" s="224" t="s">
        <v>106</v>
      </c>
      <c r="B312" s="211" t="s">
        <v>105</v>
      </c>
      <c r="C312" s="212">
        <f>SUMIF('ตัดระหว่างกัน 2565'!D:D,$B312,'ตัดระหว่างกัน 2565'!K:K)-SUMIF('ตัดระหว่างกัน 2565'!D:D,'หมายเหตุ (3)'!$B312,'ตัดระหว่างกัน 2565'!L:L)</f>
        <v>0</v>
      </c>
      <c r="D312" s="213">
        <f>SUMIF('ตัดระหว่างกัน 2564'!D:D,'หมายเหตุ (3)'!$B312,'ตัดระหว่างกัน 2564'!K:K)-SUMIF('ตัดระหว่างกัน 2564'!D:D,$B312,'ตัดระหว่างกัน 2564'!L:L)</f>
        <v>0</v>
      </c>
      <c r="E312" s="214" t="s">
        <v>1846</v>
      </c>
      <c r="F312" s="196">
        <f>SUM(C312)</f>
        <v>0</v>
      </c>
      <c r="G312" s="166"/>
      <c r="H312" s="196">
        <f>SUM(D312)</f>
        <v>0</v>
      </c>
      <c r="I312" s="173"/>
      <c r="U312" s="155" t="str">
        <f t="shared" si="33"/>
        <v xml:space="preserve">  </v>
      </c>
    </row>
    <row r="313" spans="1:21" hidden="1">
      <c r="A313" s="224"/>
      <c r="B313" s="211"/>
      <c r="C313" s="212"/>
      <c r="D313" s="213"/>
      <c r="E313" s="209" t="s">
        <v>107</v>
      </c>
      <c r="F313" s="246">
        <f>SUM(F311:F312)</f>
        <v>0</v>
      </c>
      <c r="G313" s="166"/>
      <c r="H313" s="246">
        <f>SUM(H311:H312)</f>
        <v>0</v>
      </c>
      <c r="I313" s="475"/>
      <c r="U313" s="155" t="str">
        <f t="shared" si="33"/>
        <v xml:space="preserve">  </v>
      </c>
    </row>
    <row r="314" spans="1:21" hidden="1">
      <c r="A314" s="224" t="s">
        <v>108</v>
      </c>
      <c r="B314" s="211" t="s">
        <v>109</v>
      </c>
      <c r="C314" s="212">
        <f>SUMIF('ตัดระหว่างกัน 2565'!D:D,$B314,'ตัดระหว่างกัน 2565'!K:K)-SUMIF('ตัดระหว่างกัน 2565'!D:D,'หมายเหตุ (3)'!$B314,'ตัดระหว่างกัน 2565'!L:L)</f>
        <v>0</v>
      </c>
      <c r="D314" s="213">
        <f>SUMIF('ตัดระหว่างกัน 2564'!D:D,'หมายเหตุ (3)'!$B314,'ตัดระหว่างกัน 2564'!K:K)-SUMIF('ตัดระหว่างกัน 2564'!D:D,$B314,'ตัดระหว่างกัน 2564'!L:L)</f>
        <v>0</v>
      </c>
      <c r="E314" s="214" t="s">
        <v>108</v>
      </c>
      <c r="F314" s="215">
        <f>SUM(C314)</f>
        <v>0</v>
      </c>
      <c r="G314" s="166"/>
      <c r="H314" s="215">
        <f>SUM(D314)</f>
        <v>0</v>
      </c>
      <c r="I314" s="173"/>
      <c r="U314" s="155" t="str">
        <f t="shared" si="33"/>
        <v xml:space="preserve">  </v>
      </c>
    </row>
    <row r="315" spans="1:21" hidden="1">
      <c r="A315" s="224" t="s">
        <v>111</v>
      </c>
      <c r="B315" s="211" t="s">
        <v>110</v>
      </c>
      <c r="C315" s="212">
        <f>SUMIF('ตัดระหว่างกัน 2565'!D:D,$B315,'ตัดระหว่างกัน 2565'!K:K)-SUMIF('ตัดระหว่างกัน 2565'!D:D,'หมายเหตุ (3)'!$B315,'ตัดระหว่างกัน 2565'!L:L)</f>
        <v>0</v>
      </c>
      <c r="D315" s="213">
        <f>SUMIF('ตัดระหว่างกัน 2564'!D:D,'หมายเหตุ (3)'!$B315,'ตัดระหว่างกัน 2564'!K:K)-SUMIF('ตัดระหว่างกัน 2564'!D:D,$B315,'ตัดระหว่างกัน 2564'!L:L)</f>
        <v>0</v>
      </c>
      <c r="E315" s="214" t="s">
        <v>1847</v>
      </c>
      <c r="F315" s="196">
        <f>SUM(C315)</f>
        <v>0</v>
      </c>
      <c r="G315" s="166"/>
      <c r="H315" s="196">
        <f>SUM(D315)</f>
        <v>0</v>
      </c>
      <c r="I315" s="173"/>
      <c r="U315" s="155" t="str">
        <f t="shared" si="33"/>
        <v xml:space="preserve">  </v>
      </c>
    </row>
    <row r="316" spans="1:21" hidden="1">
      <c r="A316" s="224"/>
      <c r="B316" s="211"/>
      <c r="C316" s="212"/>
      <c r="D316" s="213"/>
      <c r="E316" s="209" t="s">
        <v>112</v>
      </c>
      <c r="F316" s="246">
        <f>SUM(F314:F315)</f>
        <v>0</v>
      </c>
      <c r="G316" s="166"/>
      <c r="H316" s="246">
        <f>SUM(H314:H315)</f>
        <v>0</v>
      </c>
      <c r="I316" s="475"/>
      <c r="U316" s="155" t="str">
        <f t="shared" si="33"/>
        <v xml:space="preserve">  </v>
      </c>
    </row>
    <row r="317" spans="1:21">
      <c r="A317" s="210" t="s">
        <v>113</v>
      </c>
      <c r="B317" s="225" t="s">
        <v>114</v>
      </c>
      <c r="C317" s="212">
        <f>SUMIF('ตัดระหว่างกัน 2565'!D:D,$B317,'ตัดระหว่างกัน 2565'!K:K)-SUMIF('ตัดระหว่างกัน 2565'!D:D,'หมายเหตุ (3)'!$B317,'ตัดระหว่างกัน 2565'!L:L)</f>
        <v>21384103.640000001</v>
      </c>
      <c r="D317" s="213">
        <f>SUMIF('ตัดระหว่างกัน 2564'!D:D,'หมายเหตุ (3)'!$B317,'ตัดระหว่างกัน 2564'!K:K)-SUMIF('ตัดระหว่างกัน 2564'!D:D,$B317,'ตัดระหว่างกัน 2564'!L:L)</f>
        <v>19912007</v>
      </c>
      <c r="E317" s="214" t="s">
        <v>113</v>
      </c>
      <c r="F317" s="215">
        <f>SUM(C317:C318)</f>
        <v>21384103.640000001</v>
      </c>
      <c r="G317" s="166"/>
      <c r="H317" s="215">
        <f>SUM(D317:D318)</f>
        <v>19912007</v>
      </c>
      <c r="I317" s="173"/>
      <c r="U317" s="155" t="str">
        <f t="shared" si="33"/>
        <v>แสดง</v>
      </c>
    </row>
    <row r="318" spans="1:21" hidden="1">
      <c r="A318" s="224" t="s">
        <v>118</v>
      </c>
      <c r="B318" s="225" t="s">
        <v>119</v>
      </c>
      <c r="C318" s="212">
        <f>SUMIF('ตัดระหว่างกัน 2565'!D:D,$B318,'ตัดระหว่างกัน 2565'!K:K)-SUMIF('ตัดระหว่างกัน 2565'!D:D,'หมายเหตุ (3)'!$B318,'ตัดระหว่างกัน 2565'!L:L)</f>
        <v>0</v>
      </c>
      <c r="D318" s="213">
        <f>SUMIF('ตัดระหว่างกัน 2564'!D:D,'หมายเหตุ (3)'!$B318,'ตัดระหว่างกัน 2564'!K:K)-SUMIF('ตัดระหว่างกัน 2564'!D:D,$B318,'ตัดระหว่างกัน 2564'!L:L)</f>
        <v>0</v>
      </c>
      <c r="E318" s="214"/>
      <c r="F318" s="173"/>
      <c r="G318" s="166"/>
      <c r="H318" s="173"/>
      <c r="I318" s="173"/>
      <c r="U318" s="155" t="str">
        <f t="shared" si="33"/>
        <v xml:space="preserve">  </v>
      </c>
    </row>
    <row r="319" spans="1:21">
      <c r="A319" s="210" t="s">
        <v>116</v>
      </c>
      <c r="B319" s="225" t="s">
        <v>115</v>
      </c>
      <c r="C319" s="212">
        <f>SUMIF('ตัดระหว่างกัน 2565'!D:D,$B319,'ตัดระหว่างกัน 2565'!K:K)-SUMIF('ตัดระหว่างกัน 2565'!D:D,'หมายเหตุ (3)'!$B319,'ตัดระหว่างกัน 2565'!L:L)</f>
        <v>-14669480.359999999</v>
      </c>
      <c r="D319" s="213">
        <f>SUMIF('ตัดระหว่างกัน 2564'!D:D,'หมายเหตุ (3)'!$B319,'ตัดระหว่างกัน 2564'!K:K)-SUMIF('ตัดระหว่างกัน 2564'!D:D,$B319,'ตัดระหว่างกัน 2564'!L:L)</f>
        <v>-13078441.17</v>
      </c>
      <c r="E319" s="214" t="s">
        <v>1848</v>
      </c>
      <c r="F319" s="196">
        <f>SUM(C319:C320)</f>
        <v>-14669480.359999999</v>
      </c>
      <c r="G319" s="166"/>
      <c r="H319" s="196">
        <f>SUM(D319:D320)</f>
        <v>-13078441.17</v>
      </c>
      <c r="I319" s="173"/>
      <c r="U319" s="155" t="str">
        <f t="shared" si="33"/>
        <v>แสดง</v>
      </c>
    </row>
    <row r="320" spans="1:21" hidden="1">
      <c r="A320" s="224" t="s">
        <v>121</v>
      </c>
      <c r="B320" s="225" t="s">
        <v>120</v>
      </c>
      <c r="C320" s="212">
        <f>SUMIF('ตัดระหว่างกัน 2565'!D:D,$B320,'ตัดระหว่างกัน 2565'!K:K)-SUMIF('ตัดระหว่างกัน 2565'!D:D,'หมายเหตุ (3)'!$B320,'ตัดระหว่างกัน 2565'!L:L)</f>
        <v>0</v>
      </c>
      <c r="D320" s="213">
        <f>SUMIF('ตัดระหว่างกัน 2564'!D:D,'หมายเหตุ (3)'!$B320,'ตัดระหว่างกัน 2564'!K:K)-SUMIF('ตัดระหว่างกัน 2564'!D:D,$B320,'ตัดระหว่างกัน 2564'!L:L)</f>
        <v>0</v>
      </c>
      <c r="E320" s="214"/>
      <c r="F320" s="238"/>
      <c r="G320" s="166"/>
      <c r="H320" s="238"/>
      <c r="I320" s="173"/>
      <c r="U320" s="155" t="str">
        <f t="shared" si="33"/>
        <v xml:space="preserve">  </v>
      </c>
    </row>
    <row r="321" spans="1:21">
      <c r="E321" s="209" t="s">
        <v>117</v>
      </c>
      <c r="F321" s="243">
        <f>SUM(F317:F319)</f>
        <v>6714623.2800000012</v>
      </c>
      <c r="G321" s="166"/>
      <c r="H321" s="243">
        <f>SUM(H317:H319)</f>
        <v>6833565.8300000001</v>
      </c>
      <c r="I321" s="475"/>
      <c r="J321" s="217"/>
      <c r="K321" s="217"/>
      <c r="L321" s="214"/>
      <c r="M321" s="214"/>
      <c r="N321" s="214"/>
      <c r="O321" s="214"/>
      <c r="P321" s="214"/>
      <c r="Q321" s="214"/>
      <c r="R321" s="214"/>
      <c r="S321" s="214"/>
      <c r="T321" s="214"/>
      <c r="U321" s="155" t="str">
        <f t="shared" si="33"/>
        <v>แสดง</v>
      </c>
    </row>
    <row r="322" spans="1:21" ht="20.25" thickBot="1">
      <c r="E322" s="209" t="s">
        <v>122</v>
      </c>
      <c r="F322" s="254">
        <f>F307+F310+F313+F316+F321</f>
        <v>63897262.280000001</v>
      </c>
      <c r="G322" s="166"/>
      <c r="H322" s="254">
        <f>H307+H310+H313+H316+H321</f>
        <v>55051245.989999995</v>
      </c>
      <c r="I322" s="475"/>
      <c r="J322" s="226"/>
      <c r="K322" s="226"/>
      <c r="L322" s="253"/>
      <c r="M322" s="253"/>
      <c r="N322" s="253"/>
      <c r="O322" s="253"/>
      <c r="P322" s="253"/>
      <c r="Q322" s="253"/>
      <c r="R322" s="253"/>
      <c r="S322" s="253"/>
      <c r="T322" s="253"/>
      <c r="U322" s="155" t="str">
        <f t="shared" si="33"/>
        <v>แสดง</v>
      </c>
    </row>
    <row r="323" spans="1:21" ht="20.25" hidden="1" thickTop="1">
      <c r="E323" s="253"/>
      <c r="F323" s="173"/>
      <c r="G323" s="166"/>
      <c r="H323" s="173"/>
      <c r="I323" s="173"/>
      <c r="J323" s="173"/>
      <c r="K323" s="173"/>
      <c r="L323" s="173"/>
      <c r="M323" s="173"/>
      <c r="N323" s="173"/>
      <c r="O323" s="173"/>
      <c r="P323" s="173"/>
      <c r="Q323" s="173"/>
      <c r="R323" s="173"/>
      <c r="S323" s="173"/>
      <c r="T323" s="173"/>
      <c r="U323" s="155" t="str">
        <f t="shared" ref="U323:U324" si="34">IF($F$322&lt;&gt;0,"แสดง",IF($H$322&lt;&gt;0,"แสดง","  "))</f>
        <v>แสดง</v>
      </c>
    </row>
    <row r="324" spans="1:21" ht="20.25" hidden="1" thickTop="1">
      <c r="G324" s="166"/>
      <c r="U324" s="155" t="str">
        <f t="shared" si="34"/>
        <v>แสดง</v>
      </c>
    </row>
    <row r="325" spans="1:21" ht="20.25" hidden="1" thickTop="1">
      <c r="A325" s="203"/>
      <c r="B325" s="204"/>
      <c r="C325" s="205"/>
      <c r="D325" s="204"/>
      <c r="E325" s="472" t="s">
        <v>1873</v>
      </c>
      <c r="F325" s="179"/>
      <c r="G325" s="166"/>
      <c r="H325" s="179"/>
      <c r="I325" s="208"/>
      <c r="U325" s="155" t="str">
        <f>IF($F$343&lt;&gt;0,"แสดง",IF($H$343&lt;&gt;0,"แสดง","  "))</f>
        <v xml:space="preserve">  </v>
      </c>
    </row>
    <row r="326" spans="1:21" ht="20.25" hidden="1" thickTop="1">
      <c r="A326" s="223"/>
      <c r="B326" s="204"/>
      <c r="C326" s="205"/>
      <c r="D326" s="204"/>
      <c r="E326" s="209"/>
      <c r="G326" s="166"/>
      <c r="H326" s="473" t="s">
        <v>973</v>
      </c>
      <c r="I326" s="208"/>
      <c r="U326" s="155" t="str">
        <f t="shared" ref="U326:U327" si="35">IF($F$343&lt;&gt;0,"แสดง",IF($H$343&lt;&gt;0,"แสดง","  "))</f>
        <v xml:space="preserve">  </v>
      </c>
    </row>
    <row r="327" spans="1:21" ht="20.25" hidden="1" thickTop="1">
      <c r="A327" s="223"/>
      <c r="B327" s="204"/>
      <c r="C327" s="205"/>
      <c r="D327" s="204"/>
      <c r="E327" s="209"/>
      <c r="F327" s="473">
        <v>2565</v>
      </c>
      <c r="G327" s="166"/>
      <c r="H327" s="473">
        <v>2564</v>
      </c>
      <c r="I327" s="473"/>
      <c r="U327" s="155" t="str">
        <f t="shared" si="35"/>
        <v xml:space="preserve">  </v>
      </c>
    </row>
    <row r="328" spans="1:21" ht="20.25" hidden="1" thickTop="1">
      <c r="A328" s="227" t="s">
        <v>124</v>
      </c>
      <c r="B328" s="219" t="s">
        <v>1420</v>
      </c>
      <c r="C328" s="212">
        <f>SUMIF('ตัดระหว่างกัน 2565'!D:D,$B328,'ตัดระหว่างกัน 2565'!K:K)-SUMIF('ตัดระหว่างกัน 2565'!D:D,'หมายเหตุ (3)'!$B328,'ตัดระหว่างกัน 2565'!L:L)</f>
        <v>0</v>
      </c>
      <c r="D328" s="213">
        <f>SUMIF('ตัดระหว่างกัน 2564'!D:D,'หมายเหตุ (3)'!$B328,'ตัดระหว่างกัน 2564'!K:K)-SUMIF('ตัดระหว่างกัน 2564'!D:D,$B328,'ตัดระหว่างกัน 2564'!L:L)</f>
        <v>0</v>
      </c>
      <c r="E328" s="158" t="s">
        <v>124</v>
      </c>
      <c r="F328" s="166">
        <f>SUM(C328:C329)</f>
        <v>0</v>
      </c>
      <c r="G328" s="166"/>
      <c r="H328" s="166">
        <f>SUM(D328:D329)</f>
        <v>0</v>
      </c>
      <c r="I328" s="159"/>
      <c r="U328" s="155" t="str">
        <f t="shared" si="33"/>
        <v xml:space="preserve">  </v>
      </c>
    </row>
    <row r="329" spans="1:21" ht="20.25" hidden="1" thickTop="1">
      <c r="A329" s="227" t="s">
        <v>1422</v>
      </c>
      <c r="B329" s="219" t="s">
        <v>1421</v>
      </c>
      <c r="C329" s="212">
        <f>SUMIF('ตัดระหว่างกัน 2565'!D:D,$B329,'ตัดระหว่างกัน 2565'!K:K)-SUMIF('ตัดระหว่างกัน 2565'!D:D,'หมายเหตุ (3)'!$B329,'ตัดระหว่างกัน 2565'!L:L)</f>
        <v>0</v>
      </c>
      <c r="D329" s="213">
        <f>SUMIF('ตัดระหว่างกัน 2564'!D:D,'หมายเหตุ (3)'!$B329,'ตัดระหว่างกัน 2564'!K:K)-SUMIF('ตัดระหว่างกัน 2564'!D:D,$B329,'ตัดระหว่างกัน 2564'!L:L)</f>
        <v>0</v>
      </c>
      <c r="E329" s="158"/>
      <c r="F329" s="159"/>
      <c r="G329" s="166"/>
      <c r="H329" s="159"/>
      <c r="I329" s="159"/>
      <c r="U329" s="155" t="str">
        <f t="shared" si="33"/>
        <v xml:space="preserve">  </v>
      </c>
    </row>
    <row r="330" spans="1:21" ht="20.25" hidden="1" thickTop="1">
      <c r="A330" s="227" t="s">
        <v>1424</v>
      </c>
      <c r="B330" s="219" t="s">
        <v>1423</v>
      </c>
      <c r="C330" s="212">
        <f>SUMIF('ตัดระหว่างกัน 2565'!D:D,$B330,'ตัดระหว่างกัน 2565'!K:K)-SUMIF('ตัดระหว่างกัน 2565'!D:D,'หมายเหตุ (3)'!$B330,'ตัดระหว่างกัน 2565'!L:L)</f>
        <v>0</v>
      </c>
      <c r="D330" s="213">
        <f>SUMIF('ตัดระหว่างกัน 2564'!D:D,'หมายเหตุ (3)'!$B330,'ตัดระหว่างกัน 2564'!K:K)-SUMIF('ตัดระหว่างกัน 2564'!D:D,$B330,'ตัดระหว่างกัน 2564'!L:L)</f>
        <v>0</v>
      </c>
      <c r="E330" s="185" t="s">
        <v>1849</v>
      </c>
      <c r="F330" s="196">
        <f>SUM(C330)</f>
        <v>0</v>
      </c>
      <c r="G330" s="166"/>
      <c r="H330" s="196">
        <f>SUM(D330)</f>
        <v>0</v>
      </c>
      <c r="I330" s="159"/>
      <c r="U330" s="155" t="str">
        <f t="shared" si="33"/>
        <v xml:space="preserve">  </v>
      </c>
    </row>
    <row r="331" spans="1:21" ht="20.25" hidden="1" thickTop="1">
      <c r="A331" s="224"/>
      <c r="B331" s="211"/>
      <c r="C331" s="212"/>
      <c r="D331" s="213"/>
      <c r="E331" s="209" t="s">
        <v>966</v>
      </c>
      <c r="F331" s="246">
        <f>SUM(F328:F330)</f>
        <v>0</v>
      </c>
      <c r="G331" s="166"/>
      <c r="H331" s="246">
        <f>SUM(H328:H330)</f>
        <v>0</v>
      </c>
      <c r="I331" s="475"/>
      <c r="U331" s="155" t="str">
        <f t="shared" si="33"/>
        <v xml:space="preserve">  </v>
      </c>
    </row>
    <row r="332" spans="1:21" ht="20.25" hidden="1" thickTop="1">
      <c r="A332" s="227" t="s">
        <v>1426</v>
      </c>
      <c r="B332" s="219" t="s">
        <v>1425</v>
      </c>
      <c r="C332" s="212">
        <f>SUMIF('ตัดระหว่างกัน 2565'!D:D,$B332,'ตัดระหว่างกัน 2565'!K:K)-SUMIF('ตัดระหว่างกัน 2565'!D:D,'หมายเหตุ (3)'!$B332,'ตัดระหว่างกัน 2565'!L:L)</f>
        <v>0</v>
      </c>
      <c r="D332" s="213">
        <f>SUMIF('ตัดระหว่างกัน 2564'!D:D,'หมายเหตุ (3)'!$B332,'ตัดระหว่างกัน 2564'!K:K)-SUMIF('ตัดระหว่างกัน 2564'!D:D,$B332,'ตัดระหว่างกัน 2564'!L:L)</f>
        <v>0</v>
      </c>
      <c r="E332" s="158" t="s">
        <v>123</v>
      </c>
      <c r="F332" s="166">
        <f>SUM(C332:C334)</f>
        <v>0</v>
      </c>
      <c r="G332" s="166"/>
      <c r="H332" s="166">
        <f>SUM(D332:D334)</f>
        <v>0</v>
      </c>
      <c r="I332" s="159"/>
      <c r="U332" s="155" t="str">
        <f t="shared" si="33"/>
        <v xml:space="preserve">  </v>
      </c>
    </row>
    <row r="333" spans="1:21" ht="20.25" hidden="1" thickTop="1">
      <c r="A333" s="227" t="s">
        <v>1428</v>
      </c>
      <c r="B333" s="219" t="s">
        <v>1427</v>
      </c>
      <c r="C333" s="212">
        <f>SUMIF('ตัดระหว่างกัน 2565'!D:D,$B333,'ตัดระหว่างกัน 2565'!K:K)-SUMIF('ตัดระหว่างกัน 2565'!D:D,'หมายเหตุ (3)'!$B333,'ตัดระหว่างกัน 2565'!L:L)</f>
        <v>0</v>
      </c>
      <c r="D333" s="213">
        <f>SUMIF('ตัดระหว่างกัน 2564'!D:D,'หมายเหตุ (3)'!$B333,'ตัดระหว่างกัน 2564'!K:K)-SUMIF('ตัดระหว่างกัน 2564'!D:D,$B333,'ตัดระหว่างกัน 2564'!L:L)</f>
        <v>0</v>
      </c>
      <c r="E333" s="158"/>
      <c r="F333" s="159"/>
      <c r="G333" s="166"/>
      <c r="H333" s="159"/>
      <c r="I333" s="159"/>
      <c r="U333" s="155" t="str">
        <f t="shared" si="33"/>
        <v xml:space="preserve">  </v>
      </c>
    </row>
    <row r="334" spans="1:21" ht="20.25" hidden="1" thickTop="1">
      <c r="A334" s="227" t="s">
        <v>1430</v>
      </c>
      <c r="B334" s="219" t="s">
        <v>1429</v>
      </c>
      <c r="C334" s="212">
        <f>SUMIF('ตัดระหว่างกัน 2565'!D:D,$B334,'ตัดระหว่างกัน 2565'!K:K)-SUMIF('ตัดระหว่างกัน 2565'!D:D,'หมายเหตุ (3)'!$B334,'ตัดระหว่างกัน 2565'!L:L)</f>
        <v>0</v>
      </c>
      <c r="D334" s="213">
        <f>SUMIF('ตัดระหว่างกัน 2564'!D:D,'หมายเหตุ (3)'!$B334,'ตัดระหว่างกัน 2564'!K:K)-SUMIF('ตัดระหว่างกัน 2564'!D:D,$B334,'ตัดระหว่างกัน 2564'!L:L)</f>
        <v>0</v>
      </c>
      <c r="E334" s="158"/>
      <c r="F334" s="159"/>
      <c r="G334" s="166"/>
      <c r="H334" s="159"/>
      <c r="I334" s="159"/>
      <c r="U334" s="155" t="str">
        <f t="shared" si="33"/>
        <v xml:space="preserve">  </v>
      </c>
    </row>
    <row r="335" spans="1:21" ht="20.25" hidden="1" thickTop="1">
      <c r="A335" s="227" t="s">
        <v>1432</v>
      </c>
      <c r="B335" s="219" t="s">
        <v>1431</v>
      </c>
      <c r="C335" s="212">
        <f>SUMIF('ตัดระหว่างกัน 2565'!D:D,$B335,'ตัดระหว่างกัน 2565'!K:K)-SUMIF('ตัดระหว่างกัน 2565'!D:D,'หมายเหตุ (3)'!$B335,'ตัดระหว่างกัน 2565'!L:L)</f>
        <v>0</v>
      </c>
      <c r="D335" s="213">
        <f>SUMIF('ตัดระหว่างกัน 2564'!D:D,'หมายเหตุ (3)'!$B335,'ตัดระหว่างกัน 2564'!K:K)-SUMIF('ตัดระหว่างกัน 2564'!D:D,$B335,'ตัดระหว่างกัน 2564'!L:L)</f>
        <v>0</v>
      </c>
      <c r="E335" s="185" t="s">
        <v>1850</v>
      </c>
      <c r="F335" s="196">
        <f>SUM(C335:C336)</f>
        <v>0</v>
      </c>
      <c r="G335" s="166"/>
      <c r="H335" s="196">
        <f>SUM(D335:D336)</f>
        <v>0</v>
      </c>
      <c r="I335" s="159"/>
      <c r="U335" s="155" t="str">
        <f t="shared" si="33"/>
        <v xml:space="preserve">  </v>
      </c>
    </row>
    <row r="336" spans="1:21" ht="20.25" hidden="1" thickTop="1">
      <c r="A336" s="227" t="s">
        <v>1434</v>
      </c>
      <c r="B336" s="219" t="s">
        <v>1433</v>
      </c>
      <c r="C336" s="212">
        <f>SUMIF('ตัดระหว่างกัน 2565'!D:D,$B336,'ตัดระหว่างกัน 2565'!K:K)-SUMIF('ตัดระหว่างกัน 2565'!D:D,'หมายเหตุ (3)'!$B336,'ตัดระหว่างกัน 2565'!L:L)</f>
        <v>0</v>
      </c>
      <c r="D336" s="213">
        <f>SUMIF('ตัดระหว่างกัน 2564'!D:D,'หมายเหตุ (3)'!$B336,'ตัดระหว่างกัน 2564'!K:K)-SUMIF('ตัดระหว่างกัน 2564'!D:D,$B336,'ตัดระหว่างกัน 2564'!L:L)</f>
        <v>0</v>
      </c>
      <c r="E336" s="185"/>
      <c r="F336" s="259"/>
      <c r="G336" s="166"/>
      <c r="H336" s="259"/>
      <c r="U336" s="155" t="str">
        <f t="shared" si="33"/>
        <v xml:space="preserve">  </v>
      </c>
    </row>
    <row r="337" spans="1:21" ht="20.25" hidden="1" thickTop="1">
      <c r="A337" s="224"/>
      <c r="B337" s="211"/>
      <c r="C337" s="212"/>
      <c r="D337" s="213"/>
      <c r="E337" s="209" t="s">
        <v>125</v>
      </c>
      <c r="F337" s="243">
        <f>SUM(F332:F335)</f>
        <v>0</v>
      </c>
      <c r="G337" s="166"/>
      <c r="H337" s="243">
        <f>SUM(H332:H335)</f>
        <v>0</v>
      </c>
      <c r="I337" s="475"/>
      <c r="U337" s="155" t="str">
        <f t="shared" si="33"/>
        <v xml:space="preserve">  </v>
      </c>
    </row>
    <row r="338" spans="1:21" ht="20.25" hidden="1" thickTop="1">
      <c r="A338" s="227" t="s">
        <v>1436</v>
      </c>
      <c r="B338" s="219" t="s">
        <v>1435</v>
      </c>
      <c r="C338" s="212">
        <f>SUMIF('ตัดระหว่างกัน 2565'!D:D,$B338,'ตัดระหว่างกัน 2565'!K:K)-SUMIF('ตัดระหว่างกัน 2565'!D:D,'หมายเหตุ (3)'!$B338,'ตัดระหว่างกัน 2565'!L:L)</f>
        <v>0</v>
      </c>
      <c r="D338" s="213">
        <f>SUMIF('ตัดระหว่างกัน 2564'!D:D,'หมายเหตุ (3)'!$B338,'ตัดระหว่างกัน 2564'!K:K)-SUMIF('ตัดระหว่างกัน 2564'!D:D,$B338,'ตัดระหว่างกัน 2564'!L:L)</f>
        <v>0</v>
      </c>
      <c r="E338" s="158" t="s">
        <v>126</v>
      </c>
      <c r="F338" s="166">
        <f>SUM(C338:C339)</f>
        <v>0</v>
      </c>
      <c r="G338" s="166"/>
      <c r="H338" s="166">
        <f>SUM(D338:D339)</f>
        <v>0</v>
      </c>
      <c r="I338" s="159"/>
      <c r="U338" s="155" t="str">
        <f t="shared" si="33"/>
        <v xml:space="preserve">  </v>
      </c>
    </row>
    <row r="339" spans="1:21" ht="20.25" hidden="1" thickTop="1">
      <c r="A339" s="227" t="s">
        <v>1438</v>
      </c>
      <c r="B339" s="219" t="s">
        <v>1437</v>
      </c>
      <c r="C339" s="212">
        <f>SUMIF('ตัดระหว่างกัน 2565'!D:D,$B339,'ตัดระหว่างกัน 2565'!K:K)-SUMIF('ตัดระหว่างกัน 2565'!D:D,'หมายเหตุ (3)'!$B339,'ตัดระหว่างกัน 2565'!L:L)</f>
        <v>0</v>
      </c>
      <c r="D339" s="213">
        <f>SUMIF('ตัดระหว่างกัน 2564'!D:D,'หมายเหตุ (3)'!$B339,'ตัดระหว่างกัน 2564'!K:K)-SUMIF('ตัดระหว่างกัน 2564'!D:D,$B339,'ตัดระหว่างกัน 2564'!L:L)</f>
        <v>0</v>
      </c>
      <c r="E339" s="158"/>
      <c r="F339" s="159"/>
      <c r="G339" s="166"/>
      <c r="H339" s="159"/>
      <c r="I339" s="159"/>
      <c r="U339" s="155" t="str">
        <f t="shared" si="33"/>
        <v xml:space="preserve">  </v>
      </c>
    </row>
    <row r="340" spans="1:21" ht="20.25" hidden="1" thickTop="1">
      <c r="A340" s="227" t="s">
        <v>1440</v>
      </c>
      <c r="B340" s="219" t="s">
        <v>1439</v>
      </c>
      <c r="C340" s="212">
        <f>SUMIF('ตัดระหว่างกัน 2565'!D:D,$B340,'ตัดระหว่างกัน 2565'!K:K)-SUMIF('ตัดระหว่างกัน 2565'!D:D,'หมายเหตุ (3)'!$B340,'ตัดระหว่างกัน 2565'!L:L)</f>
        <v>0</v>
      </c>
      <c r="D340" s="213">
        <f>SUMIF('ตัดระหว่างกัน 2564'!D:D,'หมายเหตุ (3)'!$B340,'ตัดระหว่างกัน 2564'!K:K)-SUMIF('ตัดระหว่างกัน 2564'!D:D,$B340,'ตัดระหว่างกัน 2564'!L:L)</f>
        <v>0</v>
      </c>
      <c r="E340" s="158" t="s">
        <v>1851</v>
      </c>
      <c r="F340" s="196">
        <f>SUM(C340:C341)</f>
        <v>0</v>
      </c>
      <c r="G340" s="166"/>
      <c r="H340" s="196">
        <f>SUM(D340:D341)</f>
        <v>0</v>
      </c>
      <c r="I340" s="159"/>
      <c r="U340" s="155" t="str">
        <f t="shared" si="33"/>
        <v xml:space="preserve">  </v>
      </c>
    </row>
    <row r="341" spans="1:21" ht="20.25" hidden="1" thickTop="1">
      <c r="A341" s="227" t="s">
        <v>1442</v>
      </c>
      <c r="B341" s="219" t="s">
        <v>1441</v>
      </c>
      <c r="C341" s="212">
        <f>SUMIF('ตัดระหว่างกัน 2565'!D:D,$B341,'ตัดระหว่างกัน 2565'!K:K)-SUMIF('ตัดระหว่างกัน 2565'!D:D,'หมายเหตุ (3)'!$B341,'ตัดระหว่างกัน 2565'!L:L)</f>
        <v>0</v>
      </c>
      <c r="D341" s="213">
        <f>SUMIF('ตัดระหว่างกัน 2564'!D:D,'หมายเหตุ (3)'!$B341,'ตัดระหว่างกัน 2564'!K:K)-SUMIF('ตัดระหว่างกัน 2564'!D:D,$B341,'ตัดระหว่างกัน 2564'!L:L)</f>
        <v>0</v>
      </c>
      <c r="E341" s="158"/>
      <c r="F341" s="260"/>
      <c r="G341" s="166"/>
      <c r="H341" s="260"/>
      <c r="I341" s="159"/>
      <c r="U341" s="155" t="str">
        <f t="shared" si="33"/>
        <v xml:space="preserve">  </v>
      </c>
    </row>
    <row r="342" spans="1:21" ht="20.25" hidden="1" thickTop="1">
      <c r="A342" s="224"/>
      <c r="B342" s="211"/>
      <c r="C342" s="229"/>
      <c r="D342" s="211"/>
      <c r="E342" s="209" t="s">
        <v>1003</v>
      </c>
      <c r="F342" s="243">
        <f>SUM(F338:F340)</f>
        <v>0</v>
      </c>
      <c r="G342" s="166"/>
      <c r="H342" s="243">
        <f>SUM(H338:H340)</f>
        <v>0</v>
      </c>
      <c r="I342" s="475"/>
      <c r="U342" s="155" t="str">
        <f t="shared" si="33"/>
        <v xml:space="preserve">  </v>
      </c>
    </row>
    <row r="343" spans="1:21" ht="21" hidden="1" thickTop="1" thickBot="1">
      <c r="E343" s="209" t="s">
        <v>127</v>
      </c>
      <c r="F343" s="231">
        <f>F331+F337+F342</f>
        <v>0</v>
      </c>
      <c r="G343" s="166"/>
      <c r="H343" s="231">
        <f>H331+H337+H342</f>
        <v>0</v>
      </c>
      <c r="I343" s="475"/>
      <c r="J343" s="217"/>
      <c r="K343" s="217"/>
      <c r="L343" s="214"/>
      <c r="M343" s="214"/>
      <c r="N343" s="214"/>
      <c r="O343" s="214"/>
      <c r="P343" s="214"/>
      <c r="Q343" s="214"/>
      <c r="R343" s="214"/>
      <c r="S343" s="214"/>
      <c r="T343" s="214"/>
      <c r="U343" s="155" t="str">
        <f t="shared" si="33"/>
        <v xml:space="preserve">  </v>
      </c>
    </row>
    <row r="344" spans="1:21" ht="20.25" hidden="1" thickTop="1">
      <c r="E344" s="214"/>
      <c r="F344" s="173"/>
      <c r="G344" s="166"/>
      <c r="H344" s="173"/>
      <c r="I344" s="173"/>
      <c r="J344" s="226"/>
      <c r="K344" s="226"/>
      <c r="L344" s="253"/>
      <c r="M344" s="253"/>
      <c r="N344" s="253"/>
      <c r="O344" s="253"/>
      <c r="P344" s="253"/>
      <c r="Q344" s="253"/>
      <c r="R344" s="253"/>
      <c r="S344" s="253"/>
      <c r="T344" s="253"/>
      <c r="U344" s="155" t="str">
        <f t="shared" ref="U344:U345" si="36">IF($F$343&lt;&gt;0,"แสดง",IF($H$343&lt;&gt;0,"แสดง","  "))</f>
        <v xml:space="preserve">  </v>
      </c>
    </row>
    <row r="345" spans="1:21" ht="20.25" hidden="1" thickTop="1">
      <c r="E345" s="214"/>
      <c r="F345" s="173"/>
      <c r="G345" s="166"/>
      <c r="H345" s="173"/>
      <c r="I345" s="173"/>
      <c r="J345" s="226"/>
      <c r="K345" s="226"/>
      <c r="L345" s="253"/>
      <c r="M345" s="253"/>
      <c r="N345" s="253"/>
      <c r="O345" s="253"/>
      <c r="P345" s="253"/>
      <c r="Q345" s="253"/>
      <c r="R345" s="253"/>
      <c r="S345" s="253"/>
      <c r="T345" s="253"/>
      <c r="U345" s="155" t="str">
        <f t="shared" si="36"/>
        <v xml:space="preserve">  </v>
      </c>
    </row>
    <row r="346" spans="1:21" ht="20.25" hidden="1" thickTop="1">
      <c r="A346" s="203"/>
      <c r="B346" s="204"/>
      <c r="C346" s="205"/>
      <c r="D346" s="204"/>
      <c r="E346" s="472" t="s">
        <v>1874</v>
      </c>
      <c r="F346" s="179"/>
      <c r="G346" s="166"/>
      <c r="H346" s="179"/>
      <c r="I346" s="208"/>
      <c r="U346" s="155" t="str">
        <f>IF($F$352&lt;&gt;0,"แสดง",IF($H$352&lt;&gt;0,"แสดง","  "))</f>
        <v xml:space="preserve">  </v>
      </c>
    </row>
    <row r="347" spans="1:21" ht="20.25" hidden="1" thickTop="1">
      <c r="A347" s="223"/>
      <c r="B347" s="204"/>
      <c r="C347" s="205"/>
      <c r="D347" s="204"/>
      <c r="E347" s="209"/>
      <c r="G347" s="166"/>
      <c r="H347" s="473" t="s">
        <v>973</v>
      </c>
      <c r="I347" s="208"/>
      <c r="U347" s="155" t="str">
        <f t="shared" ref="U347:U350" si="37">IF($F$352&lt;&gt;0,"แสดง",IF($H$352&lt;&gt;0,"แสดง","  "))</f>
        <v xml:space="preserve">  </v>
      </c>
    </row>
    <row r="348" spans="1:21" ht="20.25" hidden="1" thickTop="1">
      <c r="A348" s="223"/>
      <c r="B348" s="204"/>
      <c r="C348" s="205"/>
      <c r="D348" s="204"/>
      <c r="E348" s="209"/>
      <c r="F348" s="473">
        <v>2565</v>
      </c>
      <c r="G348" s="166"/>
      <c r="H348" s="473">
        <v>2564</v>
      </c>
      <c r="I348" s="473"/>
      <c r="U348" s="155" t="str">
        <f>IF($F$352&lt;&gt;0,"แสดง",IF($H$352&lt;&gt;0,"แสดง","  "))</f>
        <v xml:space="preserve">  </v>
      </c>
    </row>
    <row r="349" spans="1:21" ht="20.25" hidden="1" thickTop="1">
      <c r="A349" s="218" t="s">
        <v>734</v>
      </c>
      <c r="B349" s="219" t="s">
        <v>1793</v>
      </c>
      <c r="C349" s="212">
        <f>SUMIF('ตัดระหว่างกัน 2565'!D:D,$B349,'ตัดระหว่างกัน 2565'!K:K)-SUMIF('ตัดระหว่างกัน 2565'!D:D,'หมายเหตุ (3)'!$B349,'ตัดระหว่างกัน 2565'!L:L)</f>
        <v>0</v>
      </c>
      <c r="D349" s="213">
        <f>SUMIF('ตัดระหว่างกัน 2564'!D:D,'หมายเหตุ (3)'!$B349,'ตัดระหว่างกัน 2564'!K:K)-SUMIF('ตัดระหว่างกัน 2564'!D:D,$B349,'ตัดระหว่างกัน 2564'!L:L)</f>
        <v>0</v>
      </c>
      <c r="E349" s="158" t="s">
        <v>1029</v>
      </c>
      <c r="F349" s="261"/>
      <c r="G349" s="262"/>
      <c r="H349" s="261"/>
      <c r="I349" s="159"/>
      <c r="U349" s="155" t="str">
        <f t="shared" si="37"/>
        <v xml:space="preserve">  </v>
      </c>
    </row>
    <row r="350" spans="1:21" ht="20.25" hidden="1" thickTop="1">
      <c r="A350" s="218"/>
      <c r="B350" s="219"/>
      <c r="C350" s="242"/>
      <c r="D350" s="219"/>
      <c r="E350" s="185" t="s">
        <v>1030</v>
      </c>
      <c r="F350" s="160"/>
      <c r="G350" s="262"/>
      <c r="H350" s="160"/>
      <c r="I350" s="159"/>
      <c r="U350" s="155" t="str">
        <f t="shared" si="37"/>
        <v xml:space="preserve">  </v>
      </c>
    </row>
    <row r="351" spans="1:21" ht="20.25" hidden="1" thickTop="1">
      <c r="A351" s="227" t="s">
        <v>967</v>
      </c>
      <c r="B351" s="219" t="s">
        <v>128</v>
      </c>
      <c r="C351" s="212">
        <f>SUMIF('ตัดระหว่างกัน 2565'!D:D,$B351,'ตัดระหว่างกัน 2565'!K:K)-SUMIF('ตัดระหว่างกัน 2565'!D:D,'หมายเหตุ (3)'!$B351,'ตัดระหว่างกัน 2565'!L:L)</f>
        <v>0</v>
      </c>
      <c r="D351" s="213">
        <f>SUMIF('ตัดระหว่างกัน 2564'!D:D,'หมายเหตุ (3)'!$B351,'ตัดระหว่างกัน 2564'!K:K)-SUMIF('ตัดระหว่างกัน 2564'!D:D,$B351,'ตัดระหว่างกัน 2564'!L:L)</f>
        <v>0</v>
      </c>
      <c r="E351" s="158" t="s">
        <v>1852</v>
      </c>
      <c r="F351" s="196">
        <f>SUM(C351)</f>
        <v>0</v>
      </c>
      <c r="G351" s="166"/>
      <c r="H351" s="196">
        <f>SUM(D351)</f>
        <v>0</v>
      </c>
      <c r="I351" s="159"/>
      <c r="U351" s="155" t="str">
        <f t="shared" si="33"/>
        <v xml:space="preserve">  </v>
      </c>
    </row>
    <row r="352" spans="1:21" ht="21" hidden="1" thickTop="1" thickBot="1">
      <c r="A352" s="218"/>
      <c r="B352" s="219"/>
      <c r="C352" s="242"/>
      <c r="D352" s="219"/>
      <c r="E352" s="209" t="s">
        <v>129</v>
      </c>
      <c r="F352" s="231">
        <f>SUM(F349:F351)</f>
        <v>0</v>
      </c>
      <c r="G352" s="166"/>
      <c r="H352" s="231">
        <f>SUM(H349:H351)</f>
        <v>0</v>
      </c>
      <c r="I352" s="475"/>
      <c r="U352" s="155" t="str">
        <f t="shared" si="33"/>
        <v xml:space="preserve">  </v>
      </c>
    </row>
    <row r="353" spans="1:21" ht="20.25" hidden="1" thickTop="1">
      <c r="E353" s="214"/>
      <c r="F353" s="173"/>
      <c r="G353" s="166"/>
      <c r="H353" s="173"/>
      <c r="I353" s="173"/>
      <c r="J353" s="226"/>
      <c r="K353" s="226"/>
      <c r="L353" s="214"/>
      <c r="M353" s="214"/>
      <c r="N353" s="214"/>
      <c r="O353" s="214"/>
      <c r="P353" s="214"/>
      <c r="Q353" s="214"/>
      <c r="R353" s="214"/>
      <c r="S353" s="214"/>
      <c r="T353" s="214"/>
      <c r="U353" s="155" t="str">
        <f t="shared" ref="U353:U354" si="38">IF($F$352&lt;&gt;0,"แสดง",IF($H$352&lt;&gt;0,"แสดง","  "))</f>
        <v xml:space="preserve">  </v>
      </c>
    </row>
    <row r="354" spans="1:21" ht="20.25" hidden="1" thickTop="1">
      <c r="G354" s="166"/>
      <c r="U354" s="155" t="str">
        <f t="shared" si="38"/>
        <v xml:space="preserve">  </v>
      </c>
    </row>
    <row r="355" spans="1:21" ht="20.25" hidden="1" thickTop="1">
      <c r="A355" s="203"/>
      <c r="B355" s="204"/>
      <c r="C355" s="205"/>
      <c r="D355" s="204"/>
      <c r="E355" s="472" t="s">
        <v>1875</v>
      </c>
      <c r="F355" s="179"/>
      <c r="G355" s="166"/>
      <c r="H355" s="179"/>
      <c r="I355" s="208"/>
      <c r="U355" s="155" t="str">
        <f>IF($F$365&lt;&gt;0,"แสดง",IF($H$365&lt;&gt;0,"แสดง","  "))</f>
        <v xml:space="preserve">  </v>
      </c>
    </row>
    <row r="356" spans="1:21" ht="20.25" hidden="1" thickTop="1">
      <c r="A356" s="223"/>
      <c r="B356" s="204"/>
      <c r="C356" s="205"/>
      <c r="D356" s="204"/>
      <c r="E356" s="209"/>
      <c r="G356" s="166"/>
      <c r="H356" s="473" t="s">
        <v>973</v>
      </c>
      <c r="I356" s="208"/>
      <c r="U356" s="155" t="str">
        <f>IF($F$365&lt;&gt;0,"แสดง",IF($H$365&lt;&gt;0,"แสดง","  "))</f>
        <v xml:space="preserve">  </v>
      </c>
    </row>
    <row r="357" spans="1:21" ht="20.25" hidden="1" thickTop="1">
      <c r="A357" s="223"/>
      <c r="B357" s="204"/>
      <c r="C357" s="205"/>
      <c r="D357" s="204"/>
      <c r="E357" s="209"/>
      <c r="F357" s="473">
        <v>2565</v>
      </c>
      <c r="G357" s="166"/>
      <c r="H357" s="473">
        <v>2564</v>
      </c>
      <c r="I357" s="473"/>
      <c r="U357" s="155" t="str">
        <f t="shared" si="33"/>
        <v>แสดง</v>
      </c>
    </row>
    <row r="358" spans="1:21" ht="20.25" hidden="1" thickTop="1">
      <c r="A358" s="224" t="s">
        <v>72</v>
      </c>
      <c r="B358" s="211" t="s">
        <v>73</v>
      </c>
      <c r="C358" s="212">
        <f>SUMIF('ตัดระหว่างกัน 2565'!D:D,$B358,'ตัดระหว่างกัน 2565'!K:K)-SUMIF('ตัดระหว่างกัน 2565'!D:D,'หมายเหตุ (3)'!$B358,'ตัดระหว่างกัน 2565'!L:L)</f>
        <v>0</v>
      </c>
      <c r="D358" s="213">
        <f>SUMIF('ตัดระหว่างกัน 2564'!D:D,'หมายเหตุ (3)'!$B358,'ตัดระหว่างกัน 2564'!K:K)-SUMIF('ตัดระหว่างกัน 2564'!D:D,$B358,'ตัดระหว่างกัน 2564'!L:L)</f>
        <v>0</v>
      </c>
      <c r="E358" s="214" t="s">
        <v>72</v>
      </c>
      <c r="F358" s="215">
        <f>SUM(C358)</f>
        <v>0</v>
      </c>
      <c r="G358" s="166"/>
      <c r="H358" s="215">
        <f t="shared" ref="H358:H364" si="39">SUM(D358)</f>
        <v>0</v>
      </c>
      <c r="I358" s="173"/>
      <c r="U358" s="155" t="str">
        <f t="shared" si="33"/>
        <v xml:space="preserve">  </v>
      </c>
    </row>
    <row r="359" spans="1:21" ht="20.25" hidden="1" thickTop="1">
      <c r="A359" s="210" t="s">
        <v>75</v>
      </c>
      <c r="B359" s="211" t="s">
        <v>74</v>
      </c>
      <c r="C359" s="212">
        <f>SUMIF('ตัดระหว่างกัน 2565'!D:D,$B359,'ตัดระหว่างกัน 2565'!K:K)-SUMIF('ตัดระหว่างกัน 2565'!D:D,'หมายเหตุ (3)'!$B359,'ตัดระหว่างกัน 2565'!L:L)</f>
        <v>0</v>
      </c>
      <c r="D359" s="213">
        <f>SUMIF('ตัดระหว่างกัน 2564'!D:D,'หมายเหตุ (3)'!$B359,'ตัดระหว่างกัน 2564'!K:K)-SUMIF('ตัดระหว่างกัน 2564'!D:D,$B359,'ตัดระหว่างกัน 2564'!L:L)</f>
        <v>0</v>
      </c>
      <c r="E359" s="214" t="s">
        <v>25</v>
      </c>
      <c r="F359" s="215">
        <f t="shared" ref="F359:F364" si="40">SUM(C359)</f>
        <v>0</v>
      </c>
      <c r="G359" s="166"/>
      <c r="H359" s="215">
        <f t="shared" si="39"/>
        <v>0</v>
      </c>
      <c r="I359" s="173"/>
      <c r="U359" s="155" t="str">
        <f t="shared" si="33"/>
        <v xml:space="preserve">  </v>
      </c>
    </row>
    <row r="360" spans="1:21" ht="20.25" hidden="1" thickTop="1">
      <c r="A360" s="224" t="s">
        <v>130</v>
      </c>
      <c r="B360" s="211" t="s">
        <v>131</v>
      </c>
      <c r="C360" s="212">
        <f>SUMIF('ตัดระหว่างกัน 2565'!D:D,$B360,'ตัดระหว่างกัน 2565'!K:K)-SUMIF('ตัดระหว่างกัน 2565'!D:D,'หมายเหตุ (3)'!$B360,'ตัดระหว่างกัน 2565'!L:L)</f>
        <v>0</v>
      </c>
      <c r="D360" s="213">
        <f>SUMIF('ตัดระหว่างกัน 2564'!D:D,'หมายเหตุ (3)'!$B360,'ตัดระหว่างกัน 2564'!K:K)-SUMIF('ตัดระหว่างกัน 2564'!D:D,$B360,'ตัดระหว่างกัน 2564'!L:L)</f>
        <v>0</v>
      </c>
      <c r="E360" s="214" t="s">
        <v>130</v>
      </c>
      <c r="F360" s="215">
        <f t="shared" si="40"/>
        <v>0</v>
      </c>
      <c r="G360" s="166"/>
      <c r="H360" s="215">
        <f t="shared" si="39"/>
        <v>0</v>
      </c>
      <c r="I360" s="173"/>
      <c r="U360" s="155" t="str">
        <f t="shared" si="33"/>
        <v xml:space="preserve">  </v>
      </c>
    </row>
    <row r="361" spans="1:21" ht="20.25" hidden="1" thickTop="1">
      <c r="A361" s="224" t="s">
        <v>132</v>
      </c>
      <c r="B361" s="211" t="s">
        <v>133</v>
      </c>
      <c r="C361" s="212">
        <f>SUMIF('ตัดระหว่างกัน 2565'!D:D,$B361,'ตัดระหว่างกัน 2565'!K:K)-SUMIF('ตัดระหว่างกัน 2565'!D:D,'หมายเหตุ (3)'!$B361,'ตัดระหว่างกัน 2565'!L:L)</f>
        <v>0</v>
      </c>
      <c r="D361" s="213">
        <f>SUMIF('ตัดระหว่างกัน 2564'!D:D,'หมายเหตุ (3)'!$B361,'ตัดระหว่างกัน 2564'!K:K)-SUMIF('ตัดระหว่างกัน 2564'!D:D,$B361,'ตัดระหว่างกัน 2564'!L:L)</f>
        <v>0</v>
      </c>
      <c r="E361" s="185" t="s">
        <v>132</v>
      </c>
      <c r="F361" s="215">
        <f t="shared" si="40"/>
        <v>0</v>
      </c>
      <c r="G361" s="166"/>
      <c r="H361" s="215">
        <f t="shared" si="39"/>
        <v>0</v>
      </c>
      <c r="I361" s="173"/>
      <c r="U361" s="155" t="str">
        <f t="shared" si="33"/>
        <v xml:space="preserve">  </v>
      </c>
    </row>
    <row r="362" spans="1:21" ht="20.25" hidden="1" thickTop="1">
      <c r="A362" s="224" t="s">
        <v>134</v>
      </c>
      <c r="B362" s="211" t="s">
        <v>135</v>
      </c>
      <c r="C362" s="212">
        <f>SUMIF('ตัดระหว่างกัน 2565'!D:D,$B362,'ตัดระหว่างกัน 2565'!K:K)-SUMIF('ตัดระหว่างกัน 2565'!D:D,'หมายเหตุ (3)'!$B362,'ตัดระหว่างกัน 2565'!L:L)</f>
        <v>0</v>
      </c>
      <c r="D362" s="213">
        <f>SUMIF('ตัดระหว่างกัน 2564'!D:D,'หมายเหตุ (3)'!$B362,'ตัดระหว่างกัน 2564'!K:K)-SUMIF('ตัดระหว่างกัน 2564'!D:D,$B362,'ตัดระหว่างกัน 2564'!L:L)</f>
        <v>0</v>
      </c>
      <c r="E362" s="175" t="s">
        <v>134</v>
      </c>
      <c r="F362" s="215">
        <f t="shared" si="40"/>
        <v>0</v>
      </c>
      <c r="G362" s="166"/>
      <c r="H362" s="215">
        <f t="shared" si="39"/>
        <v>0</v>
      </c>
      <c r="I362" s="173"/>
      <c r="U362" s="155" t="str">
        <f t="shared" si="33"/>
        <v xml:space="preserve">  </v>
      </c>
    </row>
    <row r="363" spans="1:21" ht="20.25" hidden="1" thickTop="1">
      <c r="A363" s="224" t="s">
        <v>136</v>
      </c>
      <c r="B363" s="211" t="s">
        <v>137</v>
      </c>
      <c r="C363" s="212">
        <f>SUMIF('ตัดระหว่างกัน 2565'!D:D,$B363,'ตัดระหว่างกัน 2565'!K:K)-SUMIF('ตัดระหว่างกัน 2565'!D:D,'หมายเหตุ (3)'!$B363,'ตัดระหว่างกัน 2565'!L:L)</f>
        <v>0</v>
      </c>
      <c r="D363" s="213">
        <f>SUMIF('ตัดระหว่างกัน 2564'!D:D,'หมายเหตุ (3)'!$B363,'ตัดระหว่างกัน 2564'!K:K)-SUMIF('ตัดระหว่างกัน 2564'!D:D,$B363,'ตัดระหว่างกัน 2564'!L:L)</f>
        <v>0</v>
      </c>
      <c r="E363" s="175" t="s">
        <v>136</v>
      </c>
      <c r="F363" s="215">
        <f t="shared" si="40"/>
        <v>0</v>
      </c>
      <c r="G363" s="166"/>
      <c r="H363" s="215">
        <f t="shared" si="39"/>
        <v>0</v>
      </c>
      <c r="I363" s="173"/>
      <c r="U363" s="155" t="str">
        <f t="shared" si="33"/>
        <v xml:space="preserve">  </v>
      </c>
    </row>
    <row r="364" spans="1:21" ht="20.25" hidden="1" thickTop="1">
      <c r="A364" s="210" t="s">
        <v>138</v>
      </c>
      <c r="B364" s="211" t="s">
        <v>139</v>
      </c>
      <c r="C364" s="212">
        <f>SUMIF('ตัดระหว่างกัน 2565'!D:D,$B364,'ตัดระหว่างกัน 2565'!K:K)-SUMIF('ตัดระหว่างกัน 2565'!D:D,'หมายเหตุ (3)'!$B364,'ตัดระหว่างกัน 2565'!L:L)</f>
        <v>0</v>
      </c>
      <c r="D364" s="213">
        <f>SUMIF('ตัดระหว่างกัน 2564'!D:D,'หมายเหตุ (3)'!$B364,'ตัดระหว่างกัน 2564'!K:K)-SUMIF('ตัดระหว่างกัน 2564'!D:D,$B364,'ตัดระหว่างกัน 2564'!L:L)</f>
        <v>0</v>
      </c>
      <c r="E364" s="175" t="s">
        <v>138</v>
      </c>
      <c r="F364" s="215">
        <f t="shared" si="40"/>
        <v>0</v>
      </c>
      <c r="G364" s="166"/>
      <c r="H364" s="215">
        <f t="shared" si="39"/>
        <v>0</v>
      </c>
      <c r="I364" s="173"/>
      <c r="U364" s="155" t="str">
        <f t="shared" si="33"/>
        <v xml:space="preserve">  </v>
      </c>
    </row>
    <row r="365" spans="1:21" ht="21" hidden="1" thickTop="1" thickBot="1">
      <c r="A365" s="224"/>
      <c r="B365" s="211"/>
      <c r="C365" s="229"/>
      <c r="D365" s="211"/>
      <c r="E365" s="209" t="s">
        <v>140</v>
      </c>
      <c r="F365" s="231">
        <f>SUM(F358:F364)</f>
        <v>0</v>
      </c>
      <c r="G365" s="166"/>
      <c r="H365" s="231">
        <f>SUM(H358:H364)</f>
        <v>0</v>
      </c>
      <c r="I365" s="475"/>
      <c r="U365" s="155" t="str">
        <f t="shared" si="33"/>
        <v xml:space="preserve">  </v>
      </c>
    </row>
    <row r="366" spans="1:21" ht="20.25" hidden="1" thickTop="1">
      <c r="E366" s="214"/>
      <c r="F366" s="173"/>
      <c r="G366" s="166"/>
      <c r="H366" s="173"/>
      <c r="I366" s="173"/>
      <c r="J366" s="217"/>
      <c r="K366" s="217"/>
      <c r="L366" s="214"/>
      <c r="M366" s="214"/>
      <c r="N366" s="214"/>
      <c r="O366" s="214"/>
      <c r="P366" s="214"/>
      <c r="Q366" s="214"/>
      <c r="R366" s="214"/>
      <c r="S366" s="214"/>
      <c r="T366" s="214"/>
      <c r="U366" s="155" t="str">
        <f t="shared" ref="U366:U369" si="41">IF($F$365&lt;&gt;0,"แสดง",IF($H$365&lt;&gt;0,"แสดง","  "))</f>
        <v xml:space="preserve">  </v>
      </c>
    </row>
    <row r="367" spans="1:21" ht="20.25" hidden="1" thickTop="1">
      <c r="E367" s="263" t="s">
        <v>1183</v>
      </c>
      <c r="F367" s="173"/>
      <c r="G367" s="166"/>
      <c r="H367" s="173"/>
      <c r="I367" s="173"/>
      <c r="J367" s="217"/>
      <c r="K367" s="217"/>
      <c r="L367" s="175"/>
      <c r="M367" s="175"/>
      <c r="N367" s="175"/>
      <c r="O367" s="175"/>
      <c r="P367" s="175"/>
      <c r="Q367" s="175"/>
      <c r="R367" s="175"/>
      <c r="S367" s="175"/>
      <c r="T367" s="175"/>
      <c r="U367" s="155" t="str">
        <f t="shared" si="41"/>
        <v xml:space="preserve">  </v>
      </c>
    </row>
    <row r="368" spans="1:21" ht="20.25" hidden="1" thickTop="1">
      <c r="F368" s="264"/>
      <c r="G368" s="166"/>
      <c r="H368" s="264"/>
      <c r="I368" s="264"/>
      <c r="J368" s="265"/>
      <c r="K368" s="265"/>
      <c r="L368" s="263"/>
      <c r="M368" s="263"/>
      <c r="N368" s="263"/>
      <c r="O368" s="263"/>
      <c r="P368" s="263"/>
      <c r="Q368" s="263"/>
      <c r="R368" s="263"/>
      <c r="S368" s="263"/>
      <c r="T368" s="263"/>
      <c r="U368" s="155" t="str">
        <f t="shared" si="41"/>
        <v xml:space="preserve">  </v>
      </c>
    </row>
    <row r="369" spans="1:21" ht="20.25" hidden="1" thickTop="1">
      <c r="E369" s="214"/>
      <c r="F369" s="173"/>
      <c r="G369" s="166"/>
      <c r="H369" s="173"/>
      <c r="I369" s="173"/>
      <c r="J369" s="217"/>
      <c r="K369" s="217"/>
      <c r="L369" s="214"/>
      <c r="M369" s="214"/>
      <c r="N369" s="214"/>
      <c r="O369" s="214"/>
      <c r="P369" s="214"/>
      <c r="Q369" s="214"/>
      <c r="R369" s="214"/>
      <c r="S369" s="214"/>
      <c r="T369" s="214"/>
      <c r="U369" s="155" t="str">
        <f t="shared" si="41"/>
        <v xml:space="preserve">  </v>
      </c>
    </row>
    <row r="370" spans="1:21" ht="20.25" thickTop="1">
      <c r="A370" s="203"/>
      <c r="B370" s="204"/>
      <c r="C370" s="205"/>
      <c r="D370" s="204"/>
      <c r="E370" s="472" t="s">
        <v>2051</v>
      </c>
      <c r="F370" s="179"/>
      <c r="G370" s="166"/>
      <c r="H370" s="179"/>
      <c r="I370" s="208"/>
      <c r="U370" s="155" t="str">
        <f>IF($F$393&lt;&gt;0,"แสดง",IF($H$393&lt;&gt;0,"แสดง","  "))</f>
        <v>แสดง</v>
      </c>
    </row>
    <row r="371" spans="1:21">
      <c r="A371" s="223"/>
      <c r="B371" s="204"/>
      <c r="C371" s="205"/>
      <c r="D371" s="204"/>
      <c r="E371" s="209"/>
      <c r="G371" s="166"/>
      <c r="H371" s="473" t="s">
        <v>973</v>
      </c>
      <c r="I371" s="208"/>
      <c r="U371" s="155" t="str">
        <f t="shared" ref="U371:U372" si="42">IF($F$393&lt;&gt;0,"แสดง",IF($H$393&lt;&gt;0,"แสดง","  "))</f>
        <v>แสดง</v>
      </c>
    </row>
    <row r="372" spans="1:21">
      <c r="A372" s="223"/>
      <c r="B372" s="204"/>
      <c r="C372" s="205"/>
      <c r="D372" s="204"/>
      <c r="E372" s="209"/>
      <c r="F372" s="473">
        <v>2565</v>
      </c>
      <c r="G372" s="166"/>
      <c r="H372" s="473">
        <v>2564</v>
      </c>
      <c r="I372" s="473"/>
      <c r="U372" s="155" t="str">
        <f t="shared" si="42"/>
        <v>แสดง</v>
      </c>
    </row>
    <row r="373" spans="1:21" hidden="1">
      <c r="A373" s="224" t="s">
        <v>1444</v>
      </c>
      <c r="B373" s="225" t="s">
        <v>1443</v>
      </c>
      <c r="C373" s="212">
        <f>SUMIF('ตัดระหว่างกัน 2565'!D:D,'หมายเหตุ (3)'!$B373,'ตัดระหว่างกัน 2565'!L:L)-SUMIF('ตัดระหว่างกัน 2565'!D:D,$B373,'ตัดระหว่างกัน 2565'!K:K)</f>
        <v>0</v>
      </c>
      <c r="D373" s="213">
        <f>SUMIF('ตัดระหว่างกัน 2564'!D:D,$B373,'ตัดระหว่างกัน 2564'!L:L)-SUMIF('ตัดระหว่างกัน 2564'!D:D,'หมายเหตุ (3)'!$B373,'ตัดระหว่างกัน 2564'!K:K)</f>
        <v>0</v>
      </c>
      <c r="E373" s="185" t="s">
        <v>141</v>
      </c>
      <c r="F373" s="166">
        <f>SUM(C373:C374)</f>
        <v>0</v>
      </c>
      <c r="G373" s="166"/>
      <c r="H373" s="166">
        <f>SUM(D373:D374)</f>
        <v>0</v>
      </c>
      <c r="I373" s="159"/>
      <c r="U373" s="155" t="str">
        <f t="shared" ref="U373:U433" si="43">IF(F373&lt;&gt;0,"แสดง",IF(H373&lt;&gt;0,"แสดง","  "))</f>
        <v xml:space="preserve">  </v>
      </c>
    </row>
    <row r="374" spans="1:21" hidden="1">
      <c r="A374" s="224" t="s">
        <v>1446</v>
      </c>
      <c r="B374" s="225" t="s">
        <v>1445</v>
      </c>
      <c r="C374" s="212">
        <f>SUMIF('ตัดระหว่างกัน 2565'!D:D,'หมายเหตุ (3)'!$B374,'ตัดระหว่างกัน 2565'!L:L)-SUMIF('ตัดระหว่างกัน 2565'!D:D,$B374,'ตัดระหว่างกัน 2565'!K:K)</f>
        <v>0</v>
      </c>
      <c r="D374" s="213">
        <f>SUMIF('ตัดระหว่างกัน 2564'!D:D,$B374,'ตัดระหว่างกัน 2564'!L:L)-SUMIF('ตัดระหว่างกัน 2564'!D:D,'หมายเหตุ (3)'!$B374,'ตัดระหว่างกัน 2564'!K:K)</f>
        <v>0</v>
      </c>
      <c r="E374" s="185"/>
      <c r="F374" s="159"/>
      <c r="G374" s="166"/>
      <c r="H374" s="159"/>
      <c r="I374" s="159"/>
      <c r="U374" s="155" t="str">
        <f t="shared" si="43"/>
        <v xml:space="preserve">  </v>
      </c>
    </row>
    <row r="375" spans="1:21" hidden="1">
      <c r="A375" s="227" t="s">
        <v>1448</v>
      </c>
      <c r="B375" s="219" t="s">
        <v>1447</v>
      </c>
      <c r="C375" s="212">
        <f>SUMIF('ตัดระหว่างกัน 2565'!D:D,'หมายเหตุ (3)'!$B375,'ตัดระหว่างกัน 2565'!L:L)-SUMIF('ตัดระหว่างกัน 2565'!D:D,$B375,'ตัดระหว่างกัน 2565'!K:K)</f>
        <v>0</v>
      </c>
      <c r="D375" s="213">
        <f>SUMIF('ตัดระหว่างกัน 2564'!D:D,$B375,'ตัดระหว่างกัน 2564'!L:L)-SUMIF('ตัดระหว่างกัน 2564'!D:D,'หมายเหตุ (3)'!$B375,'ตัดระหว่างกัน 2564'!K:K)</f>
        <v>0</v>
      </c>
      <c r="E375" s="185" t="s">
        <v>1036</v>
      </c>
      <c r="F375" s="166">
        <f>SUM(C375:C379)</f>
        <v>0</v>
      </c>
      <c r="G375" s="166"/>
      <c r="H375" s="166">
        <f>SUM(D375:D379)</f>
        <v>0</v>
      </c>
      <c r="I375" s="159"/>
      <c r="U375" s="155" t="str">
        <f t="shared" si="43"/>
        <v xml:space="preserve">  </v>
      </c>
    </row>
    <row r="376" spans="1:21" hidden="1">
      <c r="A376" s="227" t="s">
        <v>1450</v>
      </c>
      <c r="B376" s="219" t="s">
        <v>1449</v>
      </c>
      <c r="C376" s="212">
        <f>SUMIF('ตัดระหว่างกัน 2565'!D:D,'หมายเหตุ (3)'!$B376,'ตัดระหว่างกัน 2565'!L:L)-SUMIF('ตัดระหว่างกัน 2565'!D:D,$B376,'ตัดระหว่างกัน 2565'!K:K)</f>
        <v>0</v>
      </c>
      <c r="D376" s="213">
        <f>SUMIF('ตัดระหว่างกัน 2564'!D:D,$B376,'ตัดระหว่างกัน 2564'!L:L)-SUMIF('ตัดระหว่างกัน 2564'!D:D,'หมายเหตุ (3)'!$B376,'ตัดระหว่างกัน 2564'!K:K)</f>
        <v>0</v>
      </c>
      <c r="E376" s="185"/>
      <c r="F376" s="159"/>
      <c r="G376" s="166"/>
      <c r="H376" s="159"/>
      <c r="I376" s="159"/>
      <c r="U376" s="155" t="str">
        <f t="shared" si="43"/>
        <v xml:space="preserve">  </v>
      </c>
    </row>
    <row r="377" spans="1:21" hidden="1">
      <c r="A377" s="227" t="s">
        <v>1452</v>
      </c>
      <c r="B377" s="219" t="s">
        <v>1451</v>
      </c>
      <c r="C377" s="212">
        <f>SUMIF('ตัดระหว่างกัน 2565'!D:D,'หมายเหตุ (3)'!$B377,'ตัดระหว่างกัน 2565'!L:L)-SUMIF('ตัดระหว่างกัน 2565'!D:D,$B377,'ตัดระหว่างกัน 2565'!K:K)</f>
        <v>0</v>
      </c>
      <c r="D377" s="213">
        <f>SUMIF('ตัดระหว่างกัน 2564'!D:D,$B377,'ตัดระหว่างกัน 2564'!L:L)-SUMIF('ตัดระหว่างกัน 2564'!D:D,'หมายเหตุ (3)'!$B377,'ตัดระหว่างกัน 2564'!K:K)</f>
        <v>0</v>
      </c>
      <c r="E377" s="185"/>
      <c r="F377" s="159"/>
      <c r="G377" s="166"/>
      <c r="H377" s="159"/>
      <c r="I377" s="159"/>
      <c r="U377" s="155" t="str">
        <f t="shared" si="43"/>
        <v xml:space="preserve">  </v>
      </c>
    </row>
    <row r="378" spans="1:21" hidden="1">
      <c r="A378" s="227" t="s">
        <v>1454</v>
      </c>
      <c r="B378" s="219" t="s">
        <v>1453</v>
      </c>
      <c r="C378" s="212">
        <f>SUMIF('ตัดระหว่างกัน 2565'!D:D,'หมายเหตุ (3)'!$B378,'ตัดระหว่างกัน 2565'!L:L)-SUMIF('ตัดระหว่างกัน 2565'!D:D,$B378,'ตัดระหว่างกัน 2565'!K:K)</f>
        <v>0</v>
      </c>
      <c r="D378" s="213">
        <f>SUMIF('ตัดระหว่างกัน 2564'!D:D,$B378,'ตัดระหว่างกัน 2564'!L:L)-SUMIF('ตัดระหว่างกัน 2564'!D:D,'หมายเหตุ (3)'!$B378,'ตัดระหว่างกัน 2564'!K:K)</f>
        <v>0</v>
      </c>
      <c r="E378" s="185"/>
      <c r="F378" s="159"/>
      <c r="G378" s="166"/>
      <c r="H378" s="159"/>
      <c r="I378" s="159"/>
      <c r="U378" s="155" t="str">
        <f t="shared" si="43"/>
        <v xml:space="preserve">  </v>
      </c>
    </row>
    <row r="379" spans="1:21" hidden="1">
      <c r="A379" s="227" t="s">
        <v>1456</v>
      </c>
      <c r="B379" s="219" t="s">
        <v>1455</v>
      </c>
      <c r="C379" s="212">
        <f>SUMIF('ตัดระหว่างกัน 2565'!D:D,'หมายเหตุ (3)'!$B379,'ตัดระหว่างกัน 2565'!L:L)-SUMIF('ตัดระหว่างกัน 2565'!D:D,$B379,'ตัดระหว่างกัน 2565'!K:K)</f>
        <v>0</v>
      </c>
      <c r="D379" s="213">
        <f>SUMIF('ตัดระหว่างกัน 2564'!D:D,$B379,'ตัดระหว่างกัน 2564'!L:L)-SUMIF('ตัดระหว่างกัน 2564'!D:D,'หมายเหตุ (3)'!$B379,'ตัดระหว่างกัน 2564'!K:K)</f>
        <v>0</v>
      </c>
      <c r="E379" s="185"/>
      <c r="F379" s="159"/>
      <c r="G379" s="166"/>
      <c r="H379" s="159"/>
      <c r="I379" s="159"/>
      <c r="U379" s="155" t="str">
        <f t="shared" si="43"/>
        <v xml:space="preserve">  </v>
      </c>
    </row>
    <row r="380" spans="1:21" hidden="1">
      <c r="A380" s="224" t="s">
        <v>144</v>
      </c>
      <c r="B380" s="211" t="s">
        <v>143</v>
      </c>
      <c r="C380" s="212">
        <f>SUMIF('ตัดระหว่างกัน 2565'!D:D,'หมายเหตุ (3)'!$B380,'ตัดระหว่างกัน 2565'!L:L)-SUMIF('ตัดระหว่างกัน 2565'!D:D,$B380,'ตัดระหว่างกัน 2565'!K:K)</f>
        <v>0</v>
      </c>
      <c r="D380" s="213">
        <f>SUMIF('ตัดระหว่างกัน 2564'!D:D,$B380,'ตัดระหว่างกัน 2564'!L:L)-SUMIF('ตัดระหว่างกัน 2564'!D:D,'หมายเหตุ (3)'!$B380,'ตัดระหว่างกัน 2564'!K:K)</f>
        <v>0</v>
      </c>
      <c r="E380" s="185" t="s">
        <v>142</v>
      </c>
      <c r="F380" s="215">
        <f>SUM(C380)</f>
        <v>0</v>
      </c>
      <c r="G380" s="215"/>
      <c r="H380" s="215">
        <f>SUM(D380)</f>
        <v>0</v>
      </c>
      <c r="I380" s="173"/>
      <c r="U380" s="155" t="str">
        <f t="shared" si="43"/>
        <v xml:space="preserve">  </v>
      </c>
    </row>
    <row r="381" spans="1:21" hidden="1">
      <c r="A381" s="210" t="s">
        <v>1458</v>
      </c>
      <c r="B381" s="225" t="s">
        <v>1457</v>
      </c>
      <c r="C381" s="212">
        <f>SUMIF('ตัดระหว่างกัน 2565'!D:D,'หมายเหตุ (3)'!$B381,'ตัดระหว่างกัน 2565'!L:L)-SUMIF('ตัดระหว่างกัน 2565'!D:D,$B381,'ตัดระหว่างกัน 2565'!K:K)</f>
        <v>0</v>
      </c>
      <c r="D381" s="213">
        <f>SUMIF('ตัดระหว่างกัน 2564'!D:D,$B381,'ตัดระหว่างกัน 2564'!L:L)-SUMIF('ตัดระหว่างกัน 2564'!D:D,'หมายเหตุ (3)'!$B381,'ตัดระหว่างกัน 2564'!K:K)</f>
        <v>0</v>
      </c>
      <c r="E381" s="185" t="s">
        <v>145</v>
      </c>
      <c r="F381" s="215">
        <f>SUM(C381:C382)</f>
        <v>0</v>
      </c>
      <c r="G381" s="215"/>
      <c r="H381" s="215">
        <f>SUM(D381:D382)</f>
        <v>0</v>
      </c>
      <c r="I381" s="159"/>
      <c r="U381" s="155" t="str">
        <f t="shared" si="43"/>
        <v xml:space="preserve">  </v>
      </c>
    </row>
    <row r="382" spans="1:21" hidden="1">
      <c r="A382" s="210" t="s">
        <v>1460</v>
      </c>
      <c r="B382" s="225" t="s">
        <v>1459</v>
      </c>
      <c r="C382" s="212">
        <f>SUMIF('ตัดระหว่างกัน 2565'!D:D,'หมายเหตุ (3)'!$B382,'ตัดระหว่างกัน 2565'!L:L)-SUMIF('ตัดระหว่างกัน 2565'!D:D,$B382,'ตัดระหว่างกัน 2565'!K:K)</f>
        <v>0</v>
      </c>
      <c r="D382" s="213">
        <f>SUMIF('ตัดระหว่างกัน 2564'!D:D,$B382,'ตัดระหว่างกัน 2564'!L:L)-SUMIF('ตัดระหว่างกัน 2564'!D:D,'หมายเหตุ (3)'!$B382,'ตัดระหว่างกัน 2564'!K:K)</f>
        <v>0</v>
      </c>
      <c r="E382" s="185"/>
      <c r="F382" s="159"/>
      <c r="G382" s="159"/>
      <c r="H382" s="159"/>
      <c r="I382" s="159"/>
      <c r="U382" s="155" t="str">
        <f t="shared" si="43"/>
        <v xml:space="preserve">  </v>
      </c>
    </row>
    <row r="383" spans="1:21" hidden="1">
      <c r="A383" s="224" t="s">
        <v>147</v>
      </c>
      <c r="B383" s="211" t="s">
        <v>148</v>
      </c>
      <c r="C383" s="212">
        <f>SUMIF('ตัดระหว่างกัน 2565'!D:D,'หมายเหตุ (3)'!$B383,'ตัดระหว่างกัน 2565'!L:L)-SUMIF('ตัดระหว่างกัน 2565'!D:D,$B383,'ตัดระหว่างกัน 2565'!K:K)</f>
        <v>0</v>
      </c>
      <c r="D383" s="213">
        <f>SUMIF('ตัดระหว่างกัน 2564'!D:D,$B383,'ตัดระหว่างกัน 2564'!L:L)-SUMIF('ตัดระหว่างกัน 2564'!D:D,'หมายเหตุ (3)'!$B383,'ตัดระหว่างกัน 2564'!K:K)</f>
        <v>0</v>
      </c>
      <c r="E383" s="185" t="s">
        <v>147</v>
      </c>
      <c r="F383" s="215">
        <f t="shared" ref="F383:F384" si="44">SUM(C383)</f>
        <v>0</v>
      </c>
      <c r="G383" s="215"/>
      <c r="H383" s="215">
        <f>SUM(D383)</f>
        <v>0</v>
      </c>
      <c r="I383" s="173"/>
      <c r="U383" s="155" t="str">
        <f t="shared" si="43"/>
        <v xml:space="preserve">  </v>
      </c>
    </row>
    <row r="384" spans="1:21">
      <c r="A384" s="224" t="s">
        <v>149</v>
      </c>
      <c r="B384" s="211" t="s">
        <v>150</v>
      </c>
      <c r="C384" s="212">
        <f>SUMIF('ตัดระหว่างกัน 2565'!D:D,'หมายเหตุ (3)'!$B384,'ตัดระหว่างกัน 2565'!L:L)-SUMIF('ตัดระหว่างกัน 2565'!D:D,$B384,'ตัดระหว่างกัน 2565'!K:K)</f>
        <v>135.46</v>
      </c>
      <c r="D384" s="213">
        <f>SUMIF('ตัดระหว่างกัน 2564'!D:D,$B384,'ตัดระหว่างกัน 2564'!L:L)-SUMIF('ตัดระหว่างกัน 2564'!D:D,'หมายเหตุ (3)'!$B384,'ตัดระหว่างกัน 2564'!K:K)</f>
        <v>125.73</v>
      </c>
      <c r="E384" s="185" t="s">
        <v>149</v>
      </c>
      <c r="F384" s="215">
        <f t="shared" si="44"/>
        <v>135.46</v>
      </c>
      <c r="G384" s="215"/>
      <c r="H384" s="215">
        <f>SUM(D384)</f>
        <v>125.73</v>
      </c>
      <c r="I384" s="173"/>
      <c r="U384" s="155" t="str">
        <f t="shared" si="43"/>
        <v>แสดง</v>
      </c>
    </row>
    <row r="385" spans="1:21">
      <c r="A385" s="227" t="s">
        <v>1462</v>
      </c>
      <c r="B385" s="219" t="s">
        <v>1461</v>
      </c>
      <c r="C385" s="212">
        <f>SUMIF('ตัดระหว่างกัน 2565'!D:D,'หมายเหตุ (3)'!$B385,'ตัดระหว่างกัน 2565'!L:L)-SUMIF('ตัดระหว่างกัน 2565'!D:D,$B385,'ตัดระหว่างกัน 2565'!K:K)</f>
        <v>7059.83</v>
      </c>
      <c r="D385" s="213">
        <f>SUMIF('ตัดระหว่างกัน 2564'!D:D,$B385,'ตัดระหว่างกัน 2564'!L:L)-SUMIF('ตัดระหว่างกัน 2564'!D:D,'หมายเหตุ (3)'!$B385,'ตัดระหว่างกัน 2564'!K:K)</f>
        <v>375.12</v>
      </c>
      <c r="E385" s="185" t="s">
        <v>151</v>
      </c>
      <c r="F385" s="215">
        <f>SUM(C385:C388)</f>
        <v>27145.629999999997</v>
      </c>
      <c r="G385" s="215"/>
      <c r="H385" s="215">
        <f>SUM(D385:D388)</f>
        <v>16434.12</v>
      </c>
      <c r="I385" s="159"/>
      <c r="U385" s="155" t="str">
        <f t="shared" si="43"/>
        <v>แสดง</v>
      </c>
    </row>
    <row r="386" spans="1:21" hidden="1">
      <c r="A386" s="227" t="s">
        <v>1464</v>
      </c>
      <c r="B386" s="219" t="s">
        <v>1463</v>
      </c>
      <c r="C386" s="212">
        <f>SUMIF('ตัดระหว่างกัน 2565'!D:D,'หมายเหตุ (3)'!$B386,'ตัดระหว่างกัน 2565'!L:L)-SUMIF('ตัดระหว่างกัน 2565'!D:D,$B386,'ตัดระหว่างกัน 2565'!K:K)</f>
        <v>2400</v>
      </c>
      <c r="D386" s="213">
        <f>SUMIF('ตัดระหว่างกัน 2564'!D:D,$B386,'ตัดระหว่างกัน 2564'!L:L)-SUMIF('ตัดระหว่างกัน 2564'!D:D,'หมายเหตุ (3)'!$B386,'ตัดระหว่างกัน 2564'!K:K)</f>
        <v>0</v>
      </c>
      <c r="E386" s="185"/>
      <c r="F386" s="159"/>
      <c r="G386" s="159"/>
      <c r="H386" s="159"/>
      <c r="I386" s="159"/>
      <c r="U386" s="155" t="str">
        <f t="shared" si="43"/>
        <v xml:space="preserve">  </v>
      </c>
    </row>
    <row r="387" spans="1:21" hidden="1">
      <c r="A387" s="227" t="s">
        <v>1466</v>
      </c>
      <c r="B387" s="219" t="s">
        <v>1465</v>
      </c>
      <c r="C387" s="212">
        <f>SUMIF('ตัดระหว่างกัน 2565'!D:D,'หมายเหตุ (3)'!$B387,'ตัดระหว่างกัน 2565'!L:L)-SUMIF('ตัดระหว่างกัน 2565'!D:D,$B387,'ตัดระหว่างกัน 2565'!K:K)</f>
        <v>90</v>
      </c>
      <c r="D387" s="213">
        <f>SUMIF('ตัดระหว่างกัน 2564'!D:D,$B387,'ตัดระหว่างกัน 2564'!L:L)-SUMIF('ตัดระหว่างกัน 2564'!D:D,'หมายเหตุ (3)'!$B387,'ตัดระหว่างกัน 2564'!K:K)</f>
        <v>60</v>
      </c>
      <c r="E387" s="185"/>
      <c r="F387" s="159"/>
      <c r="G387" s="159"/>
      <c r="H387" s="159"/>
      <c r="I387" s="159"/>
      <c r="U387" s="155" t="str">
        <f t="shared" si="43"/>
        <v xml:space="preserve">  </v>
      </c>
    </row>
    <row r="388" spans="1:21" hidden="1">
      <c r="A388" s="227" t="s">
        <v>1468</v>
      </c>
      <c r="B388" s="219" t="s">
        <v>1467</v>
      </c>
      <c r="C388" s="212">
        <f>SUMIF('ตัดระหว่างกัน 2565'!D:D,'หมายเหตุ (3)'!$B388,'ตัดระหว่างกัน 2565'!L:L)-SUMIF('ตัดระหว่างกัน 2565'!D:D,$B388,'ตัดระหว่างกัน 2565'!K:K)</f>
        <v>17595.8</v>
      </c>
      <c r="D388" s="213">
        <f>SUMIF('ตัดระหว่างกัน 2564'!D:D,$B388,'ตัดระหว่างกัน 2564'!L:L)-SUMIF('ตัดระหว่างกัน 2564'!D:D,'หมายเหตุ (3)'!$B388,'ตัดระหว่างกัน 2564'!K:K)</f>
        <v>15999</v>
      </c>
      <c r="E388" s="185"/>
      <c r="F388" s="159"/>
      <c r="G388" s="159"/>
      <c r="H388" s="159"/>
      <c r="I388" s="159"/>
      <c r="U388" s="155" t="str">
        <f t="shared" si="43"/>
        <v xml:space="preserve">  </v>
      </c>
    </row>
    <row r="389" spans="1:21" hidden="1">
      <c r="A389" s="224" t="s">
        <v>152</v>
      </c>
      <c r="B389" s="211" t="s">
        <v>153</v>
      </c>
      <c r="C389" s="212">
        <f>SUMIF('ตัดระหว่างกัน 2565'!D:D,'หมายเหตุ (3)'!$B389,'ตัดระหว่างกัน 2565'!L:L)-SUMIF('ตัดระหว่างกัน 2565'!D:D,$B389,'ตัดระหว่างกัน 2565'!K:K)</f>
        <v>0</v>
      </c>
      <c r="D389" s="213">
        <f>SUMIF('ตัดระหว่างกัน 2564'!D:D,$B389,'ตัดระหว่างกัน 2564'!L:L)-SUMIF('ตัดระหว่างกัน 2564'!D:D,'หมายเหตุ (3)'!$B389,'ตัดระหว่างกัน 2564'!K:K)</f>
        <v>0</v>
      </c>
      <c r="E389" s="185" t="s">
        <v>152</v>
      </c>
      <c r="F389" s="215">
        <f t="shared" ref="F389:F390" si="45">SUM(C389)</f>
        <v>0</v>
      </c>
      <c r="G389" s="215"/>
      <c r="H389" s="215">
        <f>SUM(D389)</f>
        <v>0</v>
      </c>
      <c r="I389" s="173"/>
      <c r="U389" s="155" t="str">
        <f t="shared" si="43"/>
        <v xml:space="preserve">  </v>
      </c>
    </row>
    <row r="390" spans="1:21" hidden="1">
      <c r="A390" s="224" t="s">
        <v>154</v>
      </c>
      <c r="B390" s="211" t="s">
        <v>155</v>
      </c>
      <c r="C390" s="212">
        <f>SUMIF('ตัดระหว่างกัน 2565'!D:D,'หมายเหตุ (3)'!$B390,'ตัดระหว่างกัน 2565'!L:L)-SUMIF('ตัดระหว่างกัน 2565'!D:D,$B390,'ตัดระหว่างกัน 2565'!K:K)</f>
        <v>0</v>
      </c>
      <c r="D390" s="213">
        <f>SUMIF('ตัดระหว่างกัน 2564'!D:D,$B390,'ตัดระหว่างกัน 2564'!L:L)-SUMIF('ตัดระหว่างกัน 2564'!D:D,'หมายเหตุ (3)'!$B390,'ตัดระหว่างกัน 2564'!K:K)</f>
        <v>0</v>
      </c>
      <c r="E390" s="185" t="s">
        <v>154</v>
      </c>
      <c r="F390" s="215">
        <f t="shared" si="45"/>
        <v>0</v>
      </c>
      <c r="G390" s="215"/>
      <c r="H390" s="215">
        <f>SUM(D390)</f>
        <v>0</v>
      </c>
      <c r="I390" s="173"/>
      <c r="U390" s="155" t="str">
        <f t="shared" si="43"/>
        <v xml:space="preserve">  </v>
      </c>
    </row>
    <row r="391" spans="1:21" hidden="1">
      <c r="A391" s="210" t="s">
        <v>1470</v>
      </c>
      <c r="B391" s="225" t="s">
        <v>1469</v>
      </c>
      <c r="C391" s="212">
        <f>SUMIF('ตัดระหว่างกัน 2565'!D:D,'หมายเหตุ (3)'!$B391,'ตัดระหว่างกัน 2565'!L:L)-SUMIF('ตัดระหว่างกัน 2565'!D:D,$B391,'ตัดระหว่างกัน 2565'!K:K)</f>
        <v>0</v>
      </c>
      <c r="D391" s="213">
        <f>SUMIF('ตัดระหว่างกัน 2564'!D:D,$B391,'ตัดระหว่างกัน 2564'!L:L)-SUMIF('ตัดระหว่างกัน 2564'!D:D,'หมายเหตุ (3)'!$B391,'ตัดระหว่างกัน 2564'!K:K)</f>
        <v>0</v>
      </c>
      <c r="E391" s="185" t="s">
        <v>156</v>
      </c>
      <c r="F391" s="244">
        <f>SUM(C391:C392)</f>
        <v>0</v>
      </c>
      <c r="G391" s="215"/>
      <c r="H391" s="244">
        <f>SUM(D391:D392)</f>
        <v>0</v>
      </c>
      <c r="I391" s="159"/>
      <c r="U391" s="155" t="str">
        <f t="shared" si="43"/>
        <v xml:space="preserve">  </v>
      </c>
    </row>
    <row r="392" spans="1:21" hidden="1">
      <c r="A392" s="210" t="s">
        <v>1472</v>
      </c>
      <c r="B392" s="225" t="s">
        <v>1471</v>
      </c>
      <c r="C392" s="212">
        <f>SUMIF('ตัดระหว่างกัน 2565'!D:D,'หมายเหตุ (3)'!$B392,'ตัดระหว่างกัน 2565'!L:L)-SUMIF('ตัดระหว่างกัน 2565'!D:D,$B392,'ตัดระหว่างกัน 2565'!K:K)</f>
        <v>0</v>
      </c>
      <c r="D392" s="213">
        <f>SUMIF('ตัดระหว่างกัน 2564'!D:D,$B392,'ตัดระหว่างกัน 2564'!L:L)-SUMIF('ตัดระหว่างกัน 2564'!D:D,'หมายเหตุ (3)'!$B392,'ตัดระหว่างกัน 2564'!K:K)</f>
        <v>0</v>
      </c>
      <c r="E392" s="185"/>
      <c r="F392" s="159"/>
      <c r="G392" s="215"/>
      <c r="H392" s="159"/>
      <c r="I392" s="159"/>
      <c r="U392" s="155" t="str">
        <f t="shared" si="43"/>
        <v xml:space="preserve">  </v>
      </c>
    </row>
    <row r="393" spans="1:21" ht="20.25" thickBot="1">
      <c r="E393" s="472" t="s">
        <v>146</v>
      </c>
      <c r="F393" s="254">
        <f>SUM(F373:F391)</f>
        <v>27281.089999999997</v>
      </c>
      <c r="G393" s="215"/>
      <c r="H393" s="254">
        <f>SUM(H373:H391)</f>
        <v>16559.849999999999</v>
      </c>
      <c r="I393" s="475"/>
      <c r="J393" s="217"/>
      <c r="K393" s="217"/>
      <c r="L393" s="175"/>
      <c r="M393" s="175"/>
      <c r="N393" s="175"/>
      <c r="O393" s="175"/>
      <c r="P393" s="175"/>
      <c r="Q393" s="175"/>
      <c r="R393" s="175"/>
      <c r="S393" s="175"/>
      <c r="T393" s="175"/>
      <c r="U393" s="155" t="str">
        <f t="shared" si="43"/>
        <v>แสดง</v>
      </c>
    </row>
    <row r="394" spans="1:21" ht="20.25" thickTop="1">
      <c r="G394" s="215"/>
      <c r="U394" s="155" t="str">
        <f t="shared" ref="U394:U397" si="46">IF($F$393&lt;&gt;0,"แสดง",IF($H$393&lt;&gt;0,"แสดง","  "))</f>
        <v>แสดง</v>
      </c>
    </row>
    <row r="395" spans="1:21">
      <c r="G395" s="215"/>
    </row>
    <row r="396" spans="1:21" hidden="1">
      <c r="G396" s="215"/>
    </row>
    <row r="397" spans="1:21" hidden="1">
      <c r="G397" s="215"/>
      <c r="U397" s="155" t="str">
        <f t="shared" si="46"/>
        <v>แสดง</v>
      </c>
    </row>
    <row r="398" spans="1:21" hidden="1">
      <c r="A398" s="203"/>
      <c r="B398" s="204"/>
      <c r="C398" s="205"/>
      <c r="D398" s="204"/>
      <c r="E398" s="472" t="s">
        <v>1877</v>
      </c>
      <c r="F398" s="179"/>
      <c r="G398" s="215"/>
      <c r="H398" s="179"/>
      <c r="I398" s="208"/>
      <c r="U398" s="155" t="str">
        <f>IF($F$406&lt;&gt;0,"แสดง",IF($H$406&lt;&gt;0,"แสดง","  "))</f>
        <v xml:space="preserve">  </v>
      </c>
    </row>
    <row r="399" spans="1:21" hidden="1">
      <c r="A399" s="223"/>
      <c r="B399" s="204"/>
      <c r="C399" s="205"/>
      <c r="D399" s="204"/>
      <c r="E399" s="209"/>
      <c r="G399" s="215"/>
      <c r="H399" s="473" t="s">
        <v>973</v>
      </c>
      <c r="I399" s="208"/>
      <c r="U399" s="155" t="str">
        <f t="shared" ref="U399:U400" si="47">IF($F$406&lt;&gt;0,"แสดง",IF($H$406&lt;&gt;0,"แสดง","  "))</f>
        <v xml:space="preserve">  </v>
      </c>
    </row>
    <row r="400" spans="1:21" hidden="1">
      <c r="A400" s="223"/>
      <c r="B400" s="204"/>
      <c r="C400" s="205"/>
      <c r="D400" s="204"/>
      <c r="E400" s="209"/>
      <c r="F400" s="473">
        <v>2565</v>
      </c>
      <c r="G400" s="215"/>
      <c r="H400" s="473">
        <v>2564</v>
      </c>
      <c r="I400" s="473"/>
      <c r="U400" s="155" t="str">
        <f t="shared" si="47"/>
        <v xml:space="preserve">  </v>
      </c>
    </row>
    <row r="401" spans="1:21" hidden="1">
      <c r="A401" s="224" t="s">
        <v>157</v>
      </c>
      <c r="B401" s="211" t="s">
        <v>158</v>
      </c>
      <c r="C401" s="212">
        <f>SUMIF('ตัดระหว่างกัน 2565'!D:D,'หมายเหตุ (3)'!$B401,'ตัดระหว่างกัน 2565'!L:L)-SUMIF('ตัดระหว่างกัน 2565'!D:D,$B401,'ตัดระหว่างกัน 2565'!K:K)</f>
        <v>0</v>
      </c>
      <c r="D401" s="213">
        <f>SUMIF('ตัดระหว่างกัน 2564'!D:D,$B401,'ตัดระหว่างกัน 2564'!L:L)-SUMIF('ตัดระหว่างกัน 2564'!D:D,'หมายเหตุ (3)'!$B401,'ตัดระหว่างกัน 2564'!K:K)</f>
        <v>0</v>
      </c>
      <c r="E401" s="185" t="s">
        <v>157</v>
      </c>
      <c r="F401" s="215">
        <f>SUM(C401)</f>
        <v>0</v>
      </c>
      <c r="G401" s="215"/>
      <c r="H401" s="215">
        <f>SUM(D401)</f>
        <v>0</v>
      </c>
      <c r="I401" s="173"/>
      <c r="U401" s="155" t="str">
        <f t="shared" si="43"/>
        <v xml:space="preserve">  </v>
      </c>
    </row>
    <row r="402" spans="1:21" hidden="1">
      <c r="A402" s="224" t="s">
        <v>161</v>
      </c>
      <c r="B402" s="211" t="s">
        <v>162</v>
      </c>
      <c r="C402" s="212">
        <f>SUMIF('ตัดระหว่างกัน 2565'!D:D,'หมายเหตุ (3)'!$B402,'ตัดระหว่างกัน 2565'!L:L)-SUMIF('ตัดระหว่างกัน 2565'!D:D,$B402,'ตัดระหว่างกัน 2565'!K:K)</f>
        <v>0</v>
      </c>
      <c r="D402" s="213">
        <f>SUMIF('ตัดระหว่างกัน 2564'!D:D,$B402,'ตัดระหว่างกัน 2564'!L:L)-SUMIF('ตัดระหว่างกัน 2564'!D:D,'หมายเหตุ (3)'!$B402,'ตัดระหว่างกัน 2564'!K:K)</f>
        <v>0</v>
      </c>
      <c r="E402" s="185" t="s">
        <v>161</v>
      </c>
      <c r="F402" s="215">
        <f t="shared" ref="F402:F405" si="48">SUM(C402)</f>
        <v>0</v>
      </c>
      <c r="G402" s="215"/>
      <c r="H402" s="215">
        <f>SUM(D402)</f>
        <v>0</v>
      </c>
      <c r="I402" s="173"/>
      <c r="U402" s="155" t="str">
        <f t="shared" si="43"/>
        <v xml:space="preserve">  </v>
      </c>
    </row>
    <row r="403" spans="1:21" hidden="1">
      <c r="A403" s="224" t="s">
        <v>163</v>
      </c>
      <c r="B403" s="211" t="s">
        <v>164</v>
      </c>
      <c r="C403" s="212">
        <f>SUMIF('ตัดระหว่างกัน 2565'!D:D,'หมายเหตุ (3)'!$B403,'ตัดระหว่างกัน 2565'!L:L)-SUMIF('ตัดระหว่างกัน 2565'!D:D,$B403,'ตัดระหว่างกัน 2565'!K:K)</f>
        <v>0</v>
      </c>
      <c r="D403" s="213">
        <f>SUMIF('ตัดระหว่างกัน 2564'!D:D,$B403,'ตัดระหว่างกัน 2564'!L:L)-SUMIF('ตัดระหว่างกัน 2564'!D:D,'หมายเหตุ (3)'!$B403,'ตัดระหว่างกัน 2564'!K:K)</f>
        <v>0</v>
      </c>
      <c r="E403" s="185" t="s">
        <v>163</v>
      </c>
      <c r="F403" s="215">
        <f t="shared" si="48"/>
        <v>0</v>
      </c>
      <c r="G403" s="215"/>
      <c r="H403" s="215">
        <f>SUM(D403)</f>
        <v>0</v>
      </c>
      <c r="I403" s="173"/>
      <c r="U403" s="155" t="str">
        <f t="shared" si="43"/>
        <v xml:space="preserve">  </v>
      </c>
    </row>
    <row r="404" spans="1:21" hidden="1">
      <c r="A404" s="224" t="s">
        <v>165</v>
      </c>
      <c r="B404" s="225" t="s">
        <v>166</v>
      </c>
      <c r="C404" s="212">
        <f>SUMIF('ตัดระหว่างกัน 2565'!D:D,'หมายเหตุ (3)'!$B404,'ตัดระหว่างกัน 2565'!L:L)-SUMIF('ตัดระหว่างกัน 2565'!D:D,$B404,'ตัดระหว่างกัน 2565'!K:K)</f>
        <v>0</v>
      </c>
      <c r="D404" s="213">
        <f>SUMIF('ตัดระหว่างกัน 2564'!D:D,$B404,'ตัดระหว่างกัน 2564'!L:L)-SUMIF('ตัดระหว่างกัน 2564'!D:D,'หมายเหตุ (3)'!$B404,'ตัดระหว่างกัน 2564'!K:K)</f>
        <v>0</v>
      </c>
      <c r="E404" s="214" t="s">
        <v>165</v>
      </c>
      <c r="F404" s="215">
        <f t="shared" si="48"/>
        <v>0</v>
      </c>
      <c r="G404" s="215"/>
      <c r="H404" s="215">
        <f>SUM(D404)</f>
        <v>0</v>
      </c>
      <c r="I404" s="173"/>
      <c r="U404" s="155" t="str">
        <f t="shared" si="43"/>
        <v xml:space="preserve">  </v>
      </c>
    </row>
    <row r="405" spans="1:21" hidden="1">
      <c r="A405" s="224" t="s">
        <v>172</v>
      </c>
      <c r="B405" s="211" t="s">
        <v>171</v>
      </c>
      <c r="C405" s="212">
        <f>SUMIF('ตัดระหว่างกัน 2565'!D:D,'หมายเหตุ (3)'!$B405,'ตัดระหว่างกัน 2565'!L:L)-SUMIF('ตัดระหว่างกัน 2565'!D:D,$B405,'ตัดระหว่างกัน 2565'!K:K)</f>
        <v>0</v>
      </c>
      <c r="D405" s="213">
        <f>SUMIF('ตัดระหว่างกัน 2564'!D:D,$B405,'ตัดระหว่างกัน 2564'!L:L)-SUMIF('ตัดระหว่างกัน 2564'!D:D,'หมายเหตุ (3)'!$B405,'ตัดระหว่างกัน 2564'!K:K)</f>
        <v>0</v>
      </c>
      <c r="E405" s="185" t="s">
        <v>170</v>
      </c>
      <c r="F405" s="215">
        <f t="shared" si="48"/>
        <v>0</v>
      </c>
      <c r="G405" s="215"/>
      <c r="H405" s="215">
        <f>SUM(D405)</f>
        <v>0</v>
      </c>
      <c r="I405" s="173"/>
      <c r="U405" s="155" t="str">
        <f t="shared" si="43"/>
        <v xml:space="preserve">  </v>
      </c>
    </row>
    <row r="406" spans="1:21" ht="20.25" hidden="1" thickBot="1">
      <c r="E406" s="472" t="s">
        <v>1085</v>
      </c>
      <c r="F406" s="231">
        <f>SUM(F401:F405)</f>
        <v>0</v>
      </c>
      <c r="G406" s="215"/>
      <c r="H406" s="231">
        <f>SUM(H401:H405)</f>
        <v>0</v>
      </c>
      <c r="I406" s="475"/>
      <c r="J406" s="226"/>
      <c r="K406" s="226"/>
      <c r="L406" s="253"/>
      <c r="M406" s="253"/>
      <c r="N406" s="253"/>
      <c r="O406" s="253"/>
      <c r="P406" s="253"/>
      <c r="Q406" s="253"/>
      <c r="R406" s="253"/>
      <c r="S406" s="253"/>
      <c r="T406" s="253"/>
      <c r="U406" s="155" t="str">
        <f t="shared" si="43"/>
        <v xml:space="preserve">  </v>
      </c>
    </row>
    <row r="407" spans="1:21" hidden="1">
      <c r="E407" s="209"/>
      <c r="F407" s="475"/>
      <c r="G407" s="215"/>
      <c r="H407" s="475"/>
      <c r="I407" s="475"/>
      <c r="J407" s="217"/>
      <c r="K407" s="217"/>
      <c r="L407" s="214"/>
      <c r="M407" s="214"/>
      <c r="N407" s="214"/>
      <c r="O407" s="214"/>
      <c r="P407" s="214"/>
      <c r="Q407" s="214"/>
      <c r="R407" s="214"/>
      <c r="S407" s="214"/>
      <c r="T407" s="214"/>
      <c r="U407" s="155" t="str">
        <f t="shared" ref="U407:U408" si="49">IF($F$406&lt;&gt;0,"แสดง",IF($H$406&lt;&gt;0,"แสดง","  "))</f>
        <v xml:space="preserve">  </v>
      </c>
    </row>
    <row r="408" spans="1:21" hidden="1">
      <c r="E408" s="214"/>
      <c r="F408" s="173"/>
      <c r="G408" s="215"/>
      <c r="H408" s="173"/>
      <c r="I408" s="173"/>
      <c r="J408" s="217"/>
      <c r="K408" s="217"/>
      <c r="L408" s="175"/>
      <c r="M408" s="175"/>
      <c r="N408" s="175"/>
      <c r="O408" s="175"/>
      <c r="P408" s="175"/>
      <c r="Q408" s="175"/>
      <c r="R408" s="175"/>
      <c r="S408" s="175"/>
      <c r="T408" s="175"/>
      <c r="U408" s="155" t="str">
        <f t="shared" si="49"/>
        <v xml:space="preserve">  </v>
      </c>
    </row>
    <row r="409" spans="1:21" hidden="1">
      <c r="A409" s="203"/>
      <c r="B409" s="204"/>
      <c r="C409" s="205"/>
      <c r="D409" s="204"/>
      <c r="E409" s="472" t="s">
        <v>1878</v>
      </c>
      <c r="F409" s="179"/>
      <c r="G409" s="215"/>
      <c r="H409" s="179"/>
      <c r="I409" s="208"/>
      <c r="J409" s="473"/>
      <c r="K409" s="473"/>
      <c r="U409" s="155" t="str">
        <f>IF($F$420&lt;&gt;0,"แสดง",IF($H$420&lt;&gt;0,"แสดง","  "))</f>
        <v xml:space="preserve">  </v>
      </c>
    </row>
    <row r="410" spans="1:21" hidden="1">
      <c r="A410" s="223"/>
      <c r="B410" s="204"/>
      <c r="C410" s="205"/>
      <c r="D410" s="204"/>
      <c r="E410" s="209"/>
      <c r="G410" s="215"/>
      <c r="H410" s="473" t="s">
        <v>973</v>
      </c>
      <c r="I410" s="208"/>
      <c r="J410" s="473"/>
      <c r="K410" s="473"/>
      <c r="U410" s="155" t="str">
        <f t="shared" ref="U410:U411" si="50">IF($F$420&lt;&gt;0,"แสดง",IF($H$420&lt;&gt;0,"แสดง","  "))</f>
        <v xml:space="preserve">  </v>
      </c>
    </row>
    <row r="411" spans="1:21" hidden="1">
      <c r="A411" s="223"/>
      <c r="B411" s="204"/>
      <c r="C411" s="205"/>
      <c r="D411" s="204"/>
      <c r="E411" s="209"/>
      <c r="F411" s="473">
        <v>2565</v>
      </c>
      <c r="G411" s="215"/>
      <c r="H411" s="473">
        <v>2564</v>
      </c>
      <c r="I411" s="473"/>
      <c r="J411" s="473"/>
      <c r="K411" s="473"/>
      <c r="U411" s="155" t="str">
        <f t="shared" si="50"/>
        <v xml:space="preserve">  </v>
      </c>
    </row>
    <row r="412" spans="1:21" hidden="1">
      <c r="A412" s="224" t="s">
        <v>1474</v>
      </c>
      <c r="B412" s="219" t="s">
        <v>1473</v>
      </c>
      <c r="C412" s="212">
        <f>SUMIF('ตัดระหว่างกัน 2565'!D:D,'หมายเหตุ (3)'!$B412,'ตัดระหว่างกัน 2565'!L:L)-SUMIF('ตัดระหว่างกัน 2565'!D:D,$B412,'ตัดระหว่างกัน 2565'!K:K)</f>
        <v>0</v>
      </c>
      <c r="D412" s="213">
        <f>SUMIF('ตัดระหว่างกัน 2564'!D:D,$B412,'ตัดระหว่างกัน 2564'!L:L)-SUMIF('ตัดระหว่างกัน 2564'!D:D,'หมายเหตุ (3)'!$B412,'ตัดระหว่างกัน 2564'!K:K)</f>
        <v>0</v>
      </c>
      <c r="E412" s="158" t="s">
        <v>173</v>
      </c>
      <c r="F412" s="166">
        <f>SUM(C412:C415)</f>
        <v>0</v>
      </c>
      <c r="G412" s="215"/>
      <c r="H412" s="166">
        <f>SUM(D412:D415)</f>
        <v>0</v>
      </c>
      <c r="I412" s="159"/>
      <c r="J412" s="167"/>
      <c r="K412" s="167"/>
      <c r="U412" s="155" t="str">
        <f t="shared" si="43"/>
        <v xml:space="preserve">  </v>
      </c>
    </row>
    <row r="413" spans="1:21" hidden="1">
      <c r="A413" s="224" t="s">
        <v>1476</v>
      </c>
      <c r="B413" s="219" t="s">
        <v>1475</v>
      </c>
      <c r="C413" s="212">
        <f>SUMIF('ตัดระหว่างกัน 2565'!D:D,'หมายเหตุ (3)'!$B413,'ตัดระหว่างกัน 2565'!L:L)-SUMIF('ตัดระหว่างกัน 2565'!D:D,$B413,'ตัดระหว่างกัน 2565'!K:K)</f>
        <v>0</v>
      </c>
      <c r="D413" s="213">
        <f>SUMIF('ตัดระหว่างกัน 2564'!D:D,$B413,'ตัดระหว่างกัน 2564'!L:L)-SUMIF('ตัดระหว่างกัน 2564'!D:D,'หมายเหตุ (3)'!$B413,'ตัดระหว่างกัน 2564'!K:K)</f>
        <v>0</v>
      </c>
      <c r="E413" s="158"/>
      <c r="F413" s="159"/>
      <c r="G413" s="215"/>
      <c r="H413" s="159"/>
      <c r="I413" s="159"/>
      <c r="J413" s="167"/>
      <c r="K413" s="167"/>
      <c r="U413" s="155" t="str">
        <f t="shared" si="43"/>
        <v xml:space="preserve">  </v>
      </c>
    </row>
    <row r="414" spans="1:21" hidden="1">
      <c r="A414" s="224" t="s">
        <v>1478</v>
      </c>
      <c r="B414" s="219" t="s">
        <v>1477</v>
      </c>
      <c r="C414" s="212">
        <f>SUMIF('ตัดระหว่างกัน 2565'!D:D,'หมายเหตุ (3)'!$B414,'ตัดระหว่างกัน 2565'!L:L)-SUMIF('ตัดระหว่างกัน 2565'!D:D,$B414,'ตัดระหว่างกัน 2565'!K:K)</f>
        <v>0</v>
      </c>
      <c r="D414" s="213">
        <f>SUMIF('ตัดระหว่างกัน 2564'!D:D,$B414,'ตัดระหว่างกัน 2564'!L:L)-SUMIF('ตัดระหว่างกัน 2564'!D:D,'หมายเหตุ (3)'!$B414,'ตัดระหว่างกัน 2564'!K:K)</f>
        <v>0</v>
      </c>
      <c r="E414" s="158"/>
      <c r="F414" s="159"/>
      <c r="G414" s="215"/>
      <c r="H414" s="159"/>
      <c r="I414" s="159"/>
      <c r="J414" s="167"/>
      <c r="K414" s="167"/>
      <c r="U414" s="155" t="str">
        <f t="shared" si="43"/>
        <v xml:space="preserve">  </v>
      </c>
    </row>
    <row r="415" spans="1:21" hidden="1">
      <c r="A415" s="224" t="s">
        <v>1480</v>
      </c>
      <c r="B415" s="219" t="s">
        <v>1479</v>
      </c>
      <c r="C415" s="212">
        <f>SUMIF('ตัดระหว่างกัน 2565'!D:D,'หมายเหตุ (3)'!$B415,'ตัดระหว่างกัน 2565'!L:L)-SUMIF('ตัดระหว่างกัน 2565'!D:D,$B415,'ตัดระหว่างกัน 2565'!K:K)</f>
        <v>0</v>
      </c>
      <c r="D415" s="213">
        <f>SUMIF('ตัดระหว่างกัน 2564'!D:D,$B415,'ตัดระหว่างกัน 2564'!L:L)-SUMIF('ตัดระหว่างกัน 2564'!D:D,'หมายเหตุ (3)'!$B415,'ตัดระหว่างกัน 2564'!K:K)</f>
        <v>0</v>
      </c>
      <c r="E415" s="158"/>
      <c r="F415" s="159"/>
      <c r="G415" s="215"/>
      <c r="H415" s="159"/>
      <c r="I415" s="159"/>
      <c r="J415" s="167"/>
      <c r="K415" s="167"/>
      <c r="U415" s="155" t="str">
        <f t="shared" si="43"/>
        <v xml:space="preserve">  </v>
      </c>
    </row>
    <row r="416" spans="1:21" hidden="1">
      <c r="A416" s="224" t="s">
        <v>1482</v>
      </c>
      <c r="B416" s="225" t="s">
        <v>1481</v>
      </c>
      <c r="C416" s="212">
        <f>SUMIF('ตัดระหว่างกัน 2565'!D:D,'หมายเหตุ (3)'!$B416,'ตัดระหว่างกัน 2565'!L:L)-SUMIF('ตัดระหว่างกัน 2565'!D:D,$B416,'ตัดระหว่างกัน 2565'!K:K)</f>
        <v>0</v>
      </c>
      <c r="D416" s="213">
        <f>SUMIF('ตัดระหว่างกัน 2564'!D:D,$B416,'ตัดระหว่างกัน 2564'!L:L)-SUMIF('ตัดระหว่างกัน 2564'!D:D,'หมายเหตุ (3)'!$B416,'ตัดระหว่างกัน 2564'!K:K)</f>
        <v>0</v>
      </c>
      <c r="E416" s="158" t="s">
        <v>174</v>
      </c>
      <c r="F416" s="166">
        <f>SUM(C416:C417)</f>
        <v>0</v>
      </c>
      <c r="G416" s="215"/>
      <c r="H416" s="166">
        <f>SUM(D416:D417)</f>
        <v>0</v>
      </c>
      <c r="I416" s="159"/>
      <c r="J416" s="226"/>
      <c r="K416" s="226"/>
      <c r="U416" s="155" t="str">
        <f t="shared" si="43"/>
        <v xml:space="preserve">  </v>
      </c>
    </row>
    <row r="417" spans="1:21" hidden="1">
      <c r="A417" s="224" t="s">
        <v>1484</v>
      </c>
      <c r="B417" s="225" t="s">
        <v>1483</v>
      </c>
      <c r="C417" s="212">
        <f>SUMIF('ตัดระหว่างกัน 2565'!D:D,'หมายเหตุ (3)'!$B417,'ตัดระหว่างกัน 2565'!L:L)-SUMIF('ตัดระหว่างกัน 2565'!D:D,$B417,'ตัดระหว่างกัน 2565'!K:K)</f>
        <v>0</v>
      </c>
      <c r="D417" s="213">
        <f>SUMIF('ตัดระหว่างกัน 2564'!D:D,$B417,'ตัดระหว่างกัน 2564'!L:L)-SUMIF('ตัดระหว่างกัน 2564'!D:D,'หมายเหตุ (3)'!$B417,'ตัดระหว่างกัน 2564'!K:K)</f>
        <v>0</v>
      </c>
      <c r="E417" s="158"/>
      <c r="F417" s="159"/>
      <c r="G417" s="215"/>
      <c r="H417" s="159"/>
      <c r="I417" s="159"/>
      <c r="J417" s="226"/>
      <c r="K417" s="226"/>
      <c r="U417" s="155" t="str">
        <f t="shared" si="43"/>
        <v xml:space="preserve">  </v>
      </c>
    </row>
    <row r="418" spans="1:21" hidden="1">
      <c r="A418" s="224" t="s">
        <v>1486</v>
      </c>
      <c r="B418" s="225" t="s">
        <v>1485</v>
      </c>
      <c r="C418" s="212">
        <f>SUMIF('ตัดระหว่างกัน 2565'!D:D,'หมายเหตุ (3)'!$B418,'ตัดระหว่างกัน 2565'!L:L)-SUMIF('ตัดระหว่างกัน 2565'!D:D,$B418,'ตัดระหว่างกัน 2565'!K:K)</f>
        <v>0</v>
      </c>
      <c r="D418" s="213">
        <f>SUMIF('ตัดระหว่างกัน 2564'!D:D,$B418,'ตัดระหว่างกัน 2564'!L:L)-SUMIF('ตัดระหว่างกัน 2564'!D:D,'หมายเหตุ (3)'!$B418,'ตัดระหว่างกัน 2564'!K:K)</f>
        <v>0</v>
      </c>
      <c r="E418" s="158" t="s">
        <v>175</v>
      </c>
      <c r="F418" s="181">
        <f>SUM(C418:C419)</f>
        <v>0</v>
      </c>
      <c r="G418" s="215"/>
      <c r="H418" s="181">
        <f>SUM(D418:D419)</f>
        <v>0</v>
      </c>
      <c r="I418" s="159"/>
      <c r="J418" s="226"/>
      <c r="K418" s="226"/>
      <c r="U418" s="155" t="str">
        <f t="shared" si="43"/>
        <v xml:space="preserve">  </v>
      </c>
    </row>
    <row r="419" spans="1:21" hidden="1">
      <c r="A419" s="224" t="s">
        <v>1488</v>
      </c>
      <c r="B419" s="225" t="s">
        <v>1487</v>
      </c>
      <c r="C419" s="212">
        <f>SUMIF('ตัดระหว่างกัน 2565'!D:D,'หมายเหตุ (3)'!$B419,'ตัดระหว่างกัน 2565'!L:L)-SUMIF('ตัดระหว่างกัน 2565'!D:D,$B419,'ตัดระหว่างกัน 2565'!K:K)</f>
        <v>0</v>
      </c>
      <c r="D419" s="213">
        <f>SUMIF('ตัดระหว่างกัน 2564'!D:D,$B419,'ตัดระหว่างกัน 2564'!L:L)-SUMIF('ตัดระหว่างกัน 2564'!D:D,'หมายเหตุ (3)'!$B419,'ตัดระหว่างกัน 2564'!K:K)</f>
        <v>0</v>
      </c>
      <c r="E419" s="158"/>
      <c r="F419" s="159"/>
      <c r="G419" s="215"/>
      <c r="H419" s="159"/>
      <c r="I419" s="159"/>
      <c r="J419" s="226"/>
      <c r="K419" s="226"/>
      <c r="U419" s="155" t="str">
        <f t="shared" si="43"/>
        <v xml:space="preserve">  </v>
      </c>
    </row>
    <row r="420" spans="1:21" ht="20.25" hidden="1" thickBot="1">
      <c r="B420" s="224"/>
      <c r="C420" s="266"/>
      <c r="D420" s="224"/>
      <c r="E420" s="209" t="s">
        <v>1147</v>
      </c>
      <c r="F420" s="254">
        <f>SUM(F412:F418)</f>
        <v>0</v>
      </c>
      <c r="G420" s="215"/>
      <c r="H420" s="254">
        <f>SUM(H412:H418)</f>
        <v>0</v>
      </c>
      <c r="I420" s="475"/>
      <c r="J420" s="217"/>
      <c r="K420" s="217"/>
      <c r="L420" s="217"/>
      <c r="M420" s="217"/>
      <c r="N420" s="217"/>
      <c r="O420" s="217"/>
      <c r="P420" s="217"/>
      <c r="Q420" s="217"/>
      <c r="R420" s="217"/>
      <c r="S420" s="217"/>
      <c r="T420" s="217"/>
      <c r="U420" s="155" t="str">
        <f t="shared" si="43"/>
        <v xml:space="preserve">  </v>
      </c>
    </row>
    <row r="421" spans="1:21" hidden="1">
      <c r="B421" s="224"/>
      <c r="C421" s="266"/>
      <c r="D421" s="224"/>
      <c r="E421" s="214"/>
      <c r="F421" s="173"/>
      <c r="G421" s="215"/>
      <c r="H421" s="173"/>
      <c r="I421" s="173"/>
      <c r="J421" s="217"/>
      <c r="K421" s="217"/>
      <c r="L421" s="217"/>
      <c r="M421" s="217"/>
      <c r="N421" s="217"/>
      <c r="O421" s="217"/>
      <c r="P421" s="217"/>
      <c r="Q421" s="217"/>
      <c r="R421" s="217"/>
      <c r="S421" s="217"/>
      <c r="T421" s="217"/>
      <c r="U421" s="155" t="str">
        <f t="shared" ref="U421:U425" si="51">IF($F$420&lt;&gt;0,"แสดง",IF($H$420&lt;&gt;0,"แสดง","  "))</f>
        <v xml:space="preserve">  </v>
      </c>
    </row>
    <row r="422" spans="1:21" hidden="1">
      <c r="B422" s="224"/>
      <c r="C422" s="266"/>
      <c r="D422" s="224"/>
      <c r="E422" s="214"/>
      <c r="F422" s="173"/>
      <c r="G422" s="173"/>
      <c r="H422" s="173"/>
      <c r="I422" s="173"/>
      <c r="J422" s="217"/>
      <c r="K422" s="217"/>
      <c r="L422" s="217"/>
      <c r="M422" s="217"/>
      <c r="N422" s="217"/>
      <c r="O422" s="217"/>
      <c r="P422" s="217"/>
      <c r="Q422" s="217"/>
      <c r="R422" s="217"/>
      <c r="S422" s="217"/>
      <c r="T422" s="217"/>
      <c r="U422" s="155" t="str">
        <f t="shared" si="51"/>
        <v xml:space="preserve">  </v>
      </c>
    </row>
    <row r="423" spans="1:21" hidden="1">
      <c r="B423" s="224"/>
      <c r="C423" s="266"/>
      <c r="D423" s="224"/>
      <c r="E423" s="209" t="s">
        <v>1774</v>
      </c>
      <c r="F423" s="173"/>
      <c r="G423" s="173"/>
      <c r="H423" s="173"/>
      <c r="I423" s="173"/>
      <c r="J423" s="217"/>
      <c r="K423" s="217"/>
      <c r="L423" s="217"/>
      <c r="M423" s="217"/>
      <c r="N423" s="217"/>
      <c r="O423" s="217"/>
      <c r="P423" s="217"/>
      <c r="Q423" s="217"/>
      <c r="R423" s="217"/>
      <c r="S423" s="217"/>
      <c r="T423" s="217"/>
      <c r="U423" s="155" t="str">
        <f t="shared" si="51"/>
        <v xml:space="preserve">  </v>
      </c>
    </row>
    <row r="424" spans="1:21" hidden="1">
      <c r="B424" s="267"/>
      <c r="C424" s="268"/>
      <c r="D424" s="267"/>
      <c r="E424" s="214"/>
      <c r="F424" s="269">
        <v>2565</v>
      </c>
      <c r="G424" s="269"/>
      <c r="H424" s="269"/>
      <c r="I424" s="475"/>
      <c r="J424" s="269">
        <v>2564</v>
      </c>
      <c r="K424" s="269"/>
      <c r="L424" s="269"/>
      <c r="M424" s="475"/>
      <c r="N424" s="475"/>
      <c r="O424" s="475"/>
      <c r="P424" s="475"/>
      <c r="Q424" s="475"/>
      <c r="R424" s="475"/>
      <c r="S424" s="475"/>
      <c r="T424" s="475"/>
      <c r="U424" s="155" t="str">
        <f t="shared" si="51"/>
        <v xml:space="preserve">  </v>
      </c>
    </row>
    <row r="425" spans="1:21" hidden="1">
      <c r="E425" s="214"/>
      <c r="F425" s="475" t="s">
        <v>1004</v>
      </c>
      <c r="G425" s="475"/>
      <c r="H425" s="475" t="s">
        <v>1005</v>
      </c>
      <c r="I425" s="475"/>
      <c r="J425" s="475" t="s">
        <v>1004</v>
      </c>
      <c r="K425" s="475"/>
      <c r="L425" s="475" t="s">
        <v>1005</v>
      </c>
      <c r="M425" s="475"/>
      <c r="N425" s="475"/>
      <c r="O425" s="475"/>
      <c r="P425" s="475"/>
      <c r="Q425" s="475"/>
      <c r="R425" s="475"/>
      <c r="S425" s="475"/>
      <c r="T425" s="475"/>
      <c r="U425" s="155" t="str">
        <f t="shared" si="51"/>
        <v xml:space="preserve">  </v>
      </c>
    </row>
    <row r="426" spans="1:21" hidden="1">
      <c r="E426" s="214" t="s">
        <v>968</v>
      </c>
      <c r="F426" s="173"/>
      <c r="G426" s="173"/>
      <c r="H426" s="216"/>
      <c r="I426" s="173"/>
      <c r="J426" s="173"/>
      <c r="K426" s="173"/>
      <c r="L426" s="216"/>
      <c r="M426" s="173"/>
      <c r="N426" s="173"/>
      <c r="O426" s="173"/>
      <c r="P426" s="173"/>
      <c r="Q426" s="173"/>
      <c r="R426" s="173"/>
      <c r="S426" s="173"/>
      <c r="T426" s="173"/>
      <c r="U426" s="155" t="str">
        <f t="shared" si="43"/>
        <v xml:space="preserve">  </v>
      </c>
    </row>
    <row r="427" spans="1:21" hidden="1">
      <c r="E427" s="214" t="s">
        <v>969</v>
      </c>
      <c r="F427" s="173"/>
      <c r="G427" s="173"/>
      <c r="H427" s="216"/>
      <c r="I427" s="173"/>
      <c r="J427" s="173"/>
      <c r="K427" s="173"/>
      <c r="L427" s="216"/>
      <c r="M427" s="173"/>
      <c r="N427" s="173"/>
      <c r="O427" s="173"/>
      <c r="P427" s="173"/>
      <c r="Q427" s="173"/>
      <c r="R427" s="173"/>
      <c r="S427" s="173"/>
      <c r="T427" s="173"/>
      <c r="U427" s="155" t="str">
        <f t="shared" si="43"/>
        <v xml:space="preserve">  </v>
      </c>
    </row>
    <row r="428" spans="1:21" hidden="1">
      <c r="E428" s="253" t="s">
        <v>970</v>
      </c>
      <c r="F428" s="173"/>
      <c r="G428" s="173"/>
      <c r="H428" s="216"/>
      <c r="I428" s="173"/>
      <c r="J428" s="173"/>
      <c r="K428" s="173"/>
      <c r="L428" s="216"/>
      <c r="M428" s="173"/>
      <c r="N428" s="173"/>
      <c r="O428" s="173"/>
      <c r="P428" s="173"/>
      <c r="Q428" s="173"/>
      <c r="R428" s="173"/>
      <c r="S428" s="173"/>
      <c r="T428" s="173"/>
      <c r="U428" s="155" t="str">
        <f t="shared" si="43"/>
        <v xml:space="preserve">  </v>
      </c>
    </row>
    <row r="429" spans="1:21" hidden="1">
      <c r="E429" s="214" t="s">
        <v>972</v>
      </c>
      <c r="F429" s="173"/>
      <c r="G429" s="173"/>
      <c r="H429" s="216"/>
      <c r="I429" s="173"/>
      <c r="J429" s="173"/>
      <c r="K429" s="173"/>
      <c r="L429" s="216"/>
      <c r="M429" s="173"/>
      <c r="N429" s="173"/>
      <c r="O429" s="173"/>
      <c r="P429" s="173"/>
      <c r="Q429" s="173"/>
      <c r="R429" s="173"/>
      <c r="S429" s="173"/>
      <c r="T429" s="173"/>
      <c r="U429" s="155" t="str">
        <f t="shared" si="43"/>
        <v xml:space="preserve">  </v>
      </c>
    </row>
    <row r="430" spans="1:21" hidden="1">
      <c r="E430" s="214" t="s">
        <v>971</v>
      </c>
      <c r="F430" s="173"/>
      <c r="G430" s="173"/>
      <c r="H430" s="216"/>
      <c r="I430" s="173"/>
      <c r="J430" s="173"/>
      <c r="K430" s="173"/>
      <c r="L430" s="216"/>
      <c r="M430" s="173"/>
      <c r="N430" s="173"/>
      <c r="O430" s="173"/>
      <c r="P430" s="173"/>
      <c r="Q430" s="173"/>
      <c r="R430" s="173"/>
      <c r="S430" s="173"/>
      <c r="T430" s="173"/>
      <c r="U430" s="155" t="str">
        <f t="shared" si="43"/>
        <v xml:space="preserve">  </v>
      </c>
    </row>
    <row r="431" spans="1:21" hidden="1">
      <c r="E431" s="214" t="s">
        <v>1115</v>
      </c>
      <c r="F431" s="173"/>
      <c r="G431" s="173"/>
      <c r="H431" s="216"/>
      <c r="I431" s="173"/>
      <c r="J431" s="173"/>
      <c r="K431" s="173"/>
      <c r="L431" s="216"/>
      <c r="M431" s="173"/>
      <c r="N431" s="173"/>
      <c r="O431" s="173"/>
      <c r="P431" s="173"/>
      <c r="Q431" s="173"/>
      <c r="R431" s="173"/>
      <c r="S431" s="173"/>
      <c r="T431" s="173"/>
      <c r="U431" s="155" t="str">
        <f t="shared" si="43"/>
        <v xml:space="preserve">  </v>
      </c>
    </row>
    <row r="432" spans="1:21" hidden="1">
      <c r="E432" s="214" t="s">
        <v>1116</v>
      </c>
      <c r="F432" s="173"/>
      <c r="G432" s="173"/>
      <c r="H432" s="216"/>
      <c r="I432" s="173"/>
      <c r="J432" s="173"/>
      <c r="K432" s="173"/>
      <c r="L432" s="216"/>
      <c r="M432" s="173"/>
      <c r="N432" s="173"/>
      <c r="O432" s="173"/>
      <c r="P432" s="173"/>
      <c r="Q432" s="173"/>
      <c r="R432" s="173"/>
      <c r="S432" s="173"/>
      <c r="T432" s="173"/>
      <c r="U432" s="155" t="str">
        <f t="shared" si="43"/>
        <v xml:space="preserve">  </v>
      </c>
    </row>
    <row r="433" spans="1:21" hidden="1">
      <c r="E433" s="214" t="s">
        <v>1117</v>
      </c>
      <c r="F433" s="173"/>
      <c r="G433" s="173"/>
      <c r="H433" s="270"/>
      <c r="I433" s="173"/>
      <c r="J433" s="173"/>
      <c r="K433" s="173"/>
      <c r="L433" s="270"/>
      <c r="M433" s="173"/>
      <c r="N433" s="173"/>
      <c r="O433" s="173"/>
      <c r="P433" s="173"/>
      <c r="Q433" s="173"/>
      <c r="R433" s="173"/>
      <c r="S433" s="173"/>
      <c r="T433" s="173"/>
      <c r="U433" s="155" t="str">
        <f t="shared" si="43"/>
        <v xml:space="preserve">  </v>
      </c>
    </row>
    <row r="434" spans="1:21" ht="20.25" hidden="1" thickBot="1">
      <c r="E434" s="156"/>
      <c r="F434" s="173"/>
      <c r="G434" s="173"/>
      <c r="H434" s="254">
        <f>SUM(H426:H433)</f>
        <v>0</v>
      </c>
      <c r="I434" s="475"/>
      <c r="J434" s="173"/>
      <c r="K434" s="173"/>
      <c r="L434" s="254">
        <f>SUM(L426:L433)</f>
        <v>0</v>
      </c>
      <c r="M434" s="232"/>
      <c r="N434" s="475"/>
      <c r="O434" s="475"/>
      <c r="P434" s="475"/>
      <c r="Q434" s="475"/>
      <c r="R434" s="475"/>
      <c r="S434" s="475"/>
      <c r="T434" s="475"/>
      <c r="U434" s="155" t="str">
        <f>IF($F$420&lt;&gt;0,"แสดง",IF($H$420&lt;&gt;0,"แสดง","  "))</f>
        <v xml:space="preserve">  </v>
      </c>
    </row>
    <row r="435" spans="1:21" hidden="1">
      <c r="B435" s="223"/>
      <c r="C435" s="229"/>
      <c r="D435" s="223"/>
      <c r="U435" s="155" t="str">
        <f>IF($F$420&lt;&gt;0,"แสดง",IF($H$420&lt;&gt;0,"แสดง","  "))</f>
        <v xml:space="preserve">  </v>
      </c>
    </row>
    <row r="436" spans="1:21" hidden="1">
      <c r="U436" s="155" t="str">
        <f t="shared" ref="U436" si="52">IF($F$420&lt;&gt;0,"แสดง",IF($H$420&lt;&gt;0,"แสดง","  "))</f>
        <v xml:space="preserve">  </v>
      </c>
    </row>
    <row r="437" spans="1:21">
      <c r="A437" s="203"/>
      <c r="B437" s="204"/>
      <c r="C437" s="205"/>
      <c r="D437" s="204"/>
      <c r="E437" s="472" t="s">
        <v>2052</v>
      </c>
      <c r="F437" s="179"/>
      <c r="G437" s="179"/>
      <c r="H437" s="179"/>
      <c r="I437" s="208"/>
      <c r="U437" s="155" t="str">
        <f>IF($F$458&lt;&gt;0,"แสดง",IF($H$458&lt;&gt;0,"แสดง","  "))</f>
        <v>แสดง</v>
      </c>
    </row>
    <row r="438" spans="1:21">
      <c r="A438" s="223"/>
      <c r="B438" s="204"/>
      <c r="C438" s="205"/>
      <c r="D438" s="204"/>
      <c r="E438" s="209"/>
      <c r="H438" s="473" t="s">
        <v>973</v>
      </c>
      <c r="I438" s="208"/>
      <c r="U438" s="155" t="str">
        <f t="shared" ref="U438:U439" si="53">IF($F$458&lt;&gt;0,"แสดง",IF($H$458&lt;&gt;0,"แสดง","  "))</f>
        <v>แสดง</v>
      </c>
    </row>
    <row r="439" spans="1:21">
      <c r="A439" s="223"/>
      <c r="B439" s="204"/>
      <c r="C439" s="205"/>
      <c r="D439" s="204"/>
      <c r="E439" s="209"/>
      <c r="F439" s="473">
        <v>2565</v>
      </c>
      <c r="G439" s="473"/>
      <c r="H439" s="473">
        <v>2564</v>
      </c>
      <c r="I439" s="473"/>
      <c r="U439" s="155" t="str">
        <f t="shared" si="53"/>
        <v>แสดง</v>
      </c>
    </row>
    <row r="440" spans="1:21" hidden="1">
      <c r="A440" s="224" t="s">
        <v>178</v>
      </c>
      <c r="B440" s="211" t="s">
        <v>177</v>
      </c>
      <c r="C440" s="212">
        <f>SUMIF('ตัดระหว่างกัน 2565'!D:D,'หมายเหตุ (3)'!$B440,'ตัดระหว่างกัน 2565'!L:L)-SUMIF('ตัดระหว่างกัน 2565'!D:D,$B440,'ตัดระหว่างกัน 2565'!K:K)</f>
        <v>0</v>
      </c>
      <c r="D440" s="213">
        <f>SUMIF('ตัดระหว่างกัน 2564'!D:D,$B440,'ตัดระหว่างกัน 2564'!L:L)-SUMIF('ตัดระหว่างกัน 2564'!D:D,'หมายเหตุ (3)'!$B440,'ตัดระหว่างกัน 2564'!K:K)</f>
        <v>0</v>
      </c>
      <c r="E440" s="214" t="s">
        <v>176</v>
      </c>
      <c r="F440" s="215">
        <f>SUM(C440)</f>
        <v>0</v>
      </c>
      <c r="G440" s="215"/>
      <c r="H440" s="215">
        <f>SUM(D440)</f>
        <v>0</v>
      </c>
      <c r="I440" s="173"/>
      <c r="U440" s="155" t="str">
        <f t="shared" ref="U440:U489" si="54">IF(F440&lt;&gt;0,"แสดง",IF(H440&lt;&gt;0,"แสดง","  "))</f>
        <v xml:space="preserve">  </v>
      </c>
    </row>
    <row r="441" spans="1:21" hidden="1">
      <c r="A441" s="227" t="s">
        <v>179</v>
      </c>
      <c r="B441" s="211" t="s">
        <v>180</v>
      </c>
      <c r="C441" s="212">
        <f>SUMIF('ตัดระหว่างกัน 2565'!D:D,'หมายเหตุ (3)'!$B441,'ตัดระหว่างกัน 2565'!L:L)-SUMIF('ตัดระหว่างกัน 2565'!D:D,$B441,'ตัดระหว่างกัน 2565'!K:K)</f>
        <v>0</v>
      </c>
      <c r="D441" s="213">
        <f>SUMIF('ตัดระหว่างกัน 2564'!D:D,$B441,'ตัดระหว่างกัน 2564'!L:L)-SUMIF('ตัดระหว่างกัน 2564'!D:D,'หมายเหตุ (3)'!$B441,'ตัดระหว่างกัน 2564'!K:K)</f>
        <v>0</v>
      </c>
      <c r="E441" s="180" t="s">
        <v>179</v>
      </c>
      <c r="F441" s="215">
        <f>SUM(C441)</f>
        <v>0</v>
      </c>
      <c r="G441" s="215"/>
      <c r="H441" s="215">
        <f>SUM(D441)</f>
        <v>0</v>
      </c>
      <c r="I441" s="173"/>
      <c r="U441" s="155" t="str">
        <f t="shared" si="54"/>
        <v xml:space="preserve">  </v>
      </c>
    </row>
    <row r="442" spans="1:21">
      <c r="A442" s="227" t="s">
        <v>1490</v>
      </c>
      <c r="B442" s="219" t="s">
        <v>1489</v>
      </c>
      <c r="C442" s="212">
        <f>SUMIF('ตัดระหว่างกัน 2565'!D:D,'หมายเหตุ (3)'!$B442,'ตัดระหว่างกัน 2565'!L:L)-SUMIF('ตัดระหว่างกัน 2565'!D:D,$B442,'ตัดระหว่างกัน 2565'!K:K)</f>
        <v>0</v>
      </c>
      <c r="D442" s="213">
        <f>SUMIF('ตัดระหว่างกัน 2564'!D:D,$B442,'ตัดระหว่างกัน 2564'!L:L)-SUMIF('ตัดระหว่างกัน 2564'!D:D,'หมายเหตุ (3)'!$B442,'ตัดระหว่างกัน 2564'!K:K)</f>
        <v>0</v>
      </c>
      <c r="E442" s="180" t="s">
        <v>181</v>
      </c>
      <c r="F442" s="166">
        <f>SUM(C442:C443)</f>
        <v>14651.7</v>
      </c>
      <c r="G442" s="166"/>
      <c r="H442" s="166">
        <f>SUM(D442:D443)</f>
        <v>14651.7</v>
      </c>
      <c r="I442" s="159"/>
      <c r="U442" s="155" t="str">
        <f t="shared" si="54"/>
        <v>แสดง</v>
      </c>
    </row>
    <row r="443" spans="1:21" hidden="1">
      <c r="A443" s="227" t="s">
        <v>1492</v>
      </c>
      <c r="B443" s="219" t="s">
        <v>1491</v>
      </c>
      <c r="C443" s="212">
        <f>SUMIF('ตัดระหว่างกัน 2565'!D:D,'หมายเหตุ (3)'!$B443,'ตัดระหว่างกัน 2565'!L:L)-SUMIF('ตัดระหว่างกัน 2565'!D:D,$B443,'ตัดระหว่างกัน 2565'!K:K)</f>
        <v>14651.7</v>
      </c>
      <c r="D443" s="213">
        <f>SUMIF('ตัดระหว่างกัน 2564'!D:D,$B443,'ตัดระหว่างกัน 2564'!L:L)-SUMIF('ตัดระหว่างกัน 2564'!D:D,'หมายเหตุ (3)'!$B443,'ตัดระหว่างกัน 2564'!K:K)</f>
        <v>14651.7</v>
      </c>
      <c r="E443" s="180"/>
      <c r="F443" s="159"/>
      <c r="G443" s="159"/>
      <c r="H443" s="159"/>
      <c r="I443" s="159"/>
      <c r="U443" s="155" t="str">
        <f t="shared" si="54"/>
        <v xml:space="preserve">  </v>
      </c>
    </row>
    <row r="444" spans="1:21">
      <c r="A444" s="224" t="s">
        <v>1494</v>
      </c>
      <c r="B444" s="225" t="s">
        <v>1493</v>
      </c>
      <c r="C444" s="212">
        <f>SUMIF('ตัดระหว่างกัน 2565'!D:D,'หมายเหตุ (3)'!$B444,'ตัดระหว่างกัน 2565'!L:L)-SUMIF('ตัดระหว่างกัน 2565'!D:D,$B444,'ตัดระหว่างกัน 2565'!K:K)</f>
        <v>0</v>
      </c>
      <c r="D444" s="213">
        <f>SUMIF('ตัดระหว่างกัน 2564'!D:D,$B444,'ตัดระหว่างกัน 2564'!L:L)-SUMIF('ตัดระหว่างกัน 2564'!D:D,'หมายเหตุ (3)'!$B444,'ตัดระหว่างกัน 2564'!K:K)</f>
        <v>0</v>
      </c>
      <c r="E444" s="158" t="s">
        <v>182</v>
      </c>
      <c r="F444" s="166">
        <f>SUM(C444:C451)</f>
        <v>11140</v>
      </c>
      <c r="G444" s="166"/>
      <c r="H444" s="166">
        <f>SUM(D444:D451)</f>
        <v>5500</v>
      </c>
      <c r="I444" s="159"/>
      <c r="U444" s="155" t="str">
        <f t="shared" si="54"/>
        <v>แสดง</v>
      </c>
    </row>
    <row r="445" spans="1:21" hidden="1">
      <c r="A445" s="224" t="s">
        <v>1496</v>
      </c>
      <c r="B445" s="225" t="s">
        <v>1495</v>
      </c>
      <c r="C445" s="212">
        <f>SUMIF('ตัดระหว่างกัน 2565'!D:D,'หมายเหตุ (3)'!$B445,'ตัดระหว่างกัน 2565'!L:L)-SUMIF('ตัดระหว่างกัน 2565'!D:D,$B445,'ตัดระหว่างกัน 2565'!K:K)</f>
        <v>0</v>
      </c>
      <c r="D445" s="213">
        <f>SUMIF('ตัดระหว่างกัน 2564'!D:D,$B445,'ตัดระหว่างกัน 2564'!L:L)-SUMIF('ตัดระหว่างกัน 2564'!D:D,'หมายเหตุ (3)'!$B445,'ตัดระหว่างกัน 2564'!K:K)</f>
        <v>0</v>
      </c>
      <c r="E445" s="158"/>
      <c r="F445" s="159"/>
      <c r="G445" s="159"/>
      <c r="H445" s="159"/>
      <c r="I445" s="159"/>
      <c r="U445" s="155" t="str">
        <f t="shared" si="54"/>
        <v xml:space="preserve">  </v>
      </c>
    </row>
    <row r="446" spans="1:21" hidden="1">
      <c r="A446" s="224" t="s">
        <v>1498</v>
      </c>
      <c r="B446" s="225" t="s">
        <v>1497</v>
      </c>
      <c r="C446" s="212">
        <f>SUMIF('ตัดระหว่างกัน 2565'!D:D,'หมายเหตุ (3)'!$B446,'ตัดระหว่างกัน 2565'!L:L)-SUMIF('ตัดระหว่างกัน 2565'!D:D,$B446,'ตัดระหว่างกัน 2565'!K:K)</f>
        <v>0</v>
      </c>
      <c r="D446" s="213">
        <f>SUMIF('ตัดระหว่างกัน 2564'!D:D,$B446,'ตัดระหว่างกัน 2564'!L:L)-SUMIF('ตัดระหว่างกัน 2564'!D:D,'หมายเหตุ (3)'!$B446,'ตัดระหว่างกัน 2564'!K:K)</f>
        <v>0</v>
      </c>
      <c r="E446" s="158"/>
      <c r="F446" s="159"/>
      <c r="G446" s="159"/>
      <c r="H446" s="159"/>
      <c r="I446" s="159"/>
      <c r="U446" s="155" t="str">
        <f t="shared" si="54"/>
        <v xml:space="preserve">  </v>
      </c>
    </row>
    <row r="447" spans="1:21" hidden="1">
      <c r="A447" s="224" t="s">
        <v>1500</v>
      </c>
      <c r="B447" s="225" t="s">
        <v>1499</v>
      </c>
      <c r="C447" s="212">
        <f>SUMIF('ตัดระหว่างกัน 2565'!D:D,'หมายเหตุ (3)'!$B447,'ตัดระหว่างกัน 2565'!L:L)-SUMIF('ตัดระหว่างกัน 2565'!D:D,$B447,'ตัดระหว่างกัน 2565'!K:K)</f>
        <v>0</v>
      </c>
      <c r="D447" s="213">
        <f>SUMIF('ตัดระหว่างกัน 2564'!D:D,$B447,'ตัดระหว่างกัน 2564'!L:L)-SUMIF('ตัดระหว่างกัน 2564'!D:D,'หมายเหตุ (3)'!$B447,'ตัดระหว่างกัน 2564'!K:K)</f>
        <v>0</v>
      </c>
      <c r="E447" s="158"/>
      <c r="F447" s="159"/>
      <c r="G447" s="159"/>
      <c r="H447" s="159"/>
      <c r="I447" s="159"/>
      <c r="U447" s="155" t="str">
        <f t="shared" si="54"/>
        <v xml:space="preserve">  </v>
      </c>
    </row>
    <row r="448" spans="1:21" hidden="1">
      <c r="A448" s="224" t="s">
        <v>1502</v>
      </c>
      <c r="B448" s="225" t="s">
        <v>1501</v>
      </c>
      <c r="C448" s="212">
        <f>SUMIF('ตัดระหว่างกัน 2565'!D:D,'หมายเหตุ (3)'!$B448,'ตัดระหว่างกัน 2565'!L:L)-SUMIF('ตัดระหว่างกัน 2565'!D:D,$B448,'ตัดระหว่างกัน 2565'!K:K)</f>
        <v>0</v>
      </c>
      <c r="D448" s="213">
        <f>SUMIF('ตัดระหว่างกัน 2564'!D:D,$B448,'ตัดระหว่างกัน 2564'!L:L)-SUMIF('ตัดระหว่างกัน 2564'!D:D,'หมายเหตุ (3)'!$B448,'ตัดระหว่างกัน 2564'!K:K)</f>
        <v>0</v>
      </c>
      <c r="E448" s="158"/>
      <c r="F448" s="159"/>
      <c r="G448" s="159"/>
      <c r="H448" s="159"/>
      <c r="I448" s="159"/>
      <c r="U448" s="155" t="str">
        <f t="shared" si="54"/>
        <v xml:space="preserve">  </v>
      </c>
    </row>
    <row r="449" spans="1:21" hidden="1">
      <c r="A449" s="224" t="s">
        <v>1504</v>
      </c>
      <c r="B449" s="225" t="s">
        <v>1503</v>
      </c>
      <c r="C449" s="212">
        <f>SUMIF('ตัดระหว่างกัน 2565'!D:D,'หมายเหตุ (3)'!$B449,'ตัดระหว่างกัน 2565'!L:L)-SUMIF('ตัดระหว่างกัน 2565'!D:D,$B449,'ตัดระหว่างกัน 2565'!K:K)</f>
        <v>0</v>
      </c>
      <c r="D449" s="213">
        <f>SUMIF('ตัดระหว่างกัน 2564'!D:D,$B449,'ตัดระหว่างกัน 2564'!L:L)-SUMIF('ตัดระหว่างกัน 2564'!D:D,'หมายเหตุ (3)'!$B449,'ตัดระหว่างกัน 2564'!K:K)</f>
        <v>0</v>
      </c>
      <c r="E449" s="158"/>
      <c r="F449" s="159"/>
      <c r="G449" s="159"/>
      <c r="H449" s="159"/>
      <c r="I449" s="159"/>
      <c r="U449" s="155" t="str">
        <f t="shared" si="54"/>
        <v xml:space="preserve">  </v>
      </c>
    </row>
    <row r="450" spans="1:21" hidden="1">
      <c r="A450" s="224" t="s">
        <v>1506</v>
      </c>
      <c r="B450" s="225" t="s">
        <v>1505</v>
      </c>
      <c r="C450" s="212">
        <f>SUMIF('ตัดระหว่างกัน 2565'!D:D,'หมายเหตุ (3)'!$B450,'ตัดระหว่างกัน 2565'!L:L)-SUMIF('ตัดระหว่างกัน 2565'!D:D,$B450,'ตัดระหว่างกัน 2565'!K:K)</f>
        <v>0</v>
      </c>
      <c r="D450" s="213">
        <f>SUMIF('ตัดระหว่างกัน 2564'!D:D,$B450,'ตัดระหว่างกัน 2564'!L:L)-SUMIF('ตัดระหว่างกัน 2564'!D:D,'หมายเหตุ (3)'!$B450,'ตัดระหว่างกัน 2564'!K:K)</f>
        <v>0</v>
      </c>
      <c r="E450" s="158"/>
      <c r="F450" s="159"/>
      <c r="G450" s="159"/>
      <c r="H450" s="159"/>
      <c r="I450" s="159"/>
      <c r="U450" s="155" t="str">
        <f t="shared" si="54"/>
        <v xml:space="preserve">  </v>
      </c>
    </row>
    <row r="451" spans="1:21" hidden="1">
      <c r="A451" s="224" t="s">
        <v>1508</v>
      </c>
      <c r="B451" s="225" t="s">
        <v>1507</v>
      </c>
      <c r="C451" s="212">
        <f>SUMIF('ตัดระหว่างกัน 2565'!D:D,'หมายเหตุ (3)'!$B451,'ตัดระหว่างกัน 2565'!L:L)-SUMIF('ตัดระหว่างกัน 2565'!D:D,$B451,'ตัดระหว่างกัน 2565'!K:K)</f>
        <v>11140</v>
      </c>
      <c r="D451" s="213">
        <f>SUMIF('ตัดระหว่างกัน 2564'!D:D,$B451,'ตัดระหว่างกัน 2564'!L:L)-SUMIF('ตัดระหว่างกัน 2564'!D:D,'หมายเหตุ (3)'!$B451,'ตัดระหว่างกัน 2564'!K:K)</f>
        <v>5500</v>
      </c>
      <c r="E451" s="158"/>
      <c r="F451" s="159"/>
      <c r="G451" s="159"/>
      <c r="H451" s="159"/>
      <c r="I451" s="159"/>
      <c r="U451" s="155" t="str">
        <f t="shared" si="54"/>
        <v xml:space="preserve">  </v>
      </c>
    </row>
    <row r="452" spans="1:21">
      <c r="A452" s="224" t="s">
        <v>185</v>
      </c>
      <c r="B452" s="211" t="s">
        <v>184</v>
      </c>
      <c r="C452" s="212">
        <f>SUMIF('ตัดระหว่างกัน 2565'!D:D,'หมายเหตุ (3)'!$B452,'ตัดระหว่างกัน 2565'!L:L)-SUMIF('ตัดระหว่างกัน 2565'!D:D,$B452,'ตัดระหว่างกัน 2565'!K:K)</f>
        <v>104668</v>
      </c>
      <c r="D452" s="213">
        <f>SUMIF('ตัดระหว่างกัน 2564'!D:D,$B452,'ตัดระหว่างกัน 2564'!L:L)-SUMIF('ตัดระหว่างกัน 2564'!D:D,'หมายเหตุ (3)'!$B452,'ตัดระหว่างกัน 2564'!K:K)</f>
        <v>349930</v>
      </c>
      <c r="E452" s="214" t="s">
        <v>183</v>
      </c>
      <c r="F452" s="215">
        <f>SUM(C452)</f>
        <v>104668</v>
      </c>
      <c r="G452" s="215"/>
      <c r="H452" s="215">
        <f>SUM(D452)</f>
        <v>349930</v>
      </c>
      <c r="I452" s="173"/>
      <c r="U452" s="155" t="str">
        <f t="shared" si="54"/>
        <v>แสดง</v>
      </c>
    </row>
    <row r="453" spans="1:21" hidden="1">
      <c r="A453" s="224" t="s">
        <v>188</v>
      </c>
      <c r="B453" s="211" t="s">
        <v>187</v>
      </c>
      <c r="C453" s="212">
        <f>SUMIF('ตัดระหว่างกัน 2565'!D:D,'หมายเหตุ (3)'!$B453,'ตัดระหว่างกัน 2565'!L:L)-SUMIF('ตัดระหว่างกัน 2565'!D:D,$B453,'ตัดระหว่างกัน 2565'!K:K)</f>
        <v>0</v>
      </c>
      <c r="D453" s="213">
        <f>SUMIF('ตัดระหว่างกัน 2564'!D:D,$B453,'ตัดระหว่างกัน 2564'!L:L)-SUMIF('ตัดระหว่างกัน 2564'!D:D,'หมายเหตุ (3)'!$B453,'ตัดระหว่างกัน 2564'!K:K)</f>
        <v>0</v>
      </c>
      <c r="E453" s="214" t="s">
        <v>186</v>
      </c>
      <c r="F453" s="215">
        <f>SUM(C453)</f>
        <v>0</v>
      </c>
      <c r="G453" s="215"/>
      <c r="H453" s="215">
        <f>SUM(D453)</f>
        <v>0</v>
      </c>
      <c r="I453" s="173"/>
      <c r="U453" s="155" t="str">
        <f t="shared" si="54"/>
        <v xml:space="preserve">  </v>
      </c>
    </row>
    <row r="454" spans="1:21" hidden="1">
      <c r="A454" s="224" t="s">
        <v>1510</v>
      </c>
      <c r="B454" s="225" t="s">
        <v>1509</v>
      </c>
      <c r="C454" s="212">
        <f>SUMIF('ตัดระหว่างกัน 2565'!D:D,'หมายเหตุ (3)'!$B454,'ตัดระหว่างกัน 2565'!L:L)-SUMIF('ตัดระหว่างกัน 2565'!D:D,$B454,'ตัดระหว่างกัน 2565'!K:K)</f>
        <v>0</v>
      </c>
      <c r="D454" s="213">
        <f>SUMIF('ตัดระหว่างกัน 2564'!D:D,$B454,'ตัดระหว่างกัน 2564'!L:L)-SUMIF('ตัดระหว่างกัน 2564'!D:D,'หมายเหตุ (3)'!$B454,'ตัดระหว่างกัน 2564'!K:K)</f>
        <v>0</v>
      </c>
      <c r="E454" s="158" t="s">
        <v>189</v>
      </c>
      <c r="F454" s="181">
        <f>SUM(C454:C457)</f>
        <v>0</v>
      </c>
      <c r="G454" s="215"/>
      <c r="H454" s="181">
        <f>SUM(D454:D457)</f>
        <v>0</v>
      </c>
      <c r="I454" s="159"/>
      <c r="U454" s="155" t="str">
        <f t="shared" si="54"/>
        <v xml:space="preserve">  </v>
      </c>
    </row>
    <row r="455" spans="1:21" hidden="1">
      <c r="A455" s="224" t="s">
        <v>1512</v>
      </c>
      <c r="B455" s="225" t="s">
        <v>1511</v>
      </c>
      <c r="C455" s="212">
        <f>SUMIF('ตัดระหว่างกัน 2565'!D:D,'หมายเหตุ (3)'!$B455,'ตัดระหว่างกัน 2565'!L:L)-SUMIF('ตัดระหว่างกัน 2565'!D:D,$B455,'ตัดระหว่างกัน 2565'!K:K)</f>
        <v>0</v>
      </c>
      <c r="D455" s="213">
        <f>SUMIF('ตัดระหว่างกัน 2564'!D:D,$B455,'ตัดระหว่างกัน 2564'!L:L)-SUMIF('ตัดระหว่างกัน 2564'!D:D,'หมายเหตุ (3)'!$B455,'ตัดระหว่างกัน 2564'!K:K)</f>
        <v>0</v>
      </c>
      <c r="E455" s="158"/>
      <c r="F455" s="159"/>
      <c r="G455" s="215"/>
      <c r="H455" s="159"/>
      <c r="I455" s="159"/>
      <c r="U455" s="155" t="str">
        <f t="shared" si="54"/>
        <v xml:space="preserve">  </v>
      </c>
    </row>
    <row r="456" spans="1:21" hidden="1">
      <c r="A456" s="224" t="s">
        <v>1514</v>
      </c>
      <c r="B456" s="225" t="s">
        <v>1513</v>
      </c>
      <c r="C456" s="212">
        <f>SUMIF('ตัดระหว่างกัน 2565'!D:D,'หมายเหตุ (3)'!$B456,'ตัดระหว่างกัน 2565'!L:L)-SUMIF('ตัดระหว่างกัน 2565'!D:D,$B456,'ตัดระหว่างกัน 2565'!K:K)</f>
        <v>0</v>
      </c>
      <c r="D456" s="213">
        <f>SUMIF('ตัดระหว่างกัน 2564'!D:D,$B456,'ตัดระหว่างกัน 2564'!L:L)-SUMIF('ตัดระหว่างกัน 2564'!D:D,'หมายเหตุ (3)'!$B456,'ตัดระหว่างกัน 2564'!K:K)</f>
        <v>0</v>
      </c>
      <c r="E456" s="158"/>
      <c r="F456" s="159"/>
      <c r="G456" s="215"/>
      <c r="H456" s="159"/>
      <c r="I456" s="159"/>
      <c r="U456" s="155" t="str">
        <f t="shared" si="54"/>
        <v xml:space="preserve">  </v>
      </c>
    </row>
    <row r="457" spans="1:21" hidden="1">
      <c r="A457" s="224" t="s">
        <v>1516</v>
      </c>
      <c r="B457" s="225" t="s">
        <v>1515</v>
      </c>
      <c r="C457" s="212">
        <f>SUMIF('ตัดระหว่างกัน 2565'!D:D,'หมายเหตุ (3)'!$B457,'ตัดระหว่างกัน 2565'!L:L)-SUMIF('ตัดระหว่างกัน 2565'!D:D,$B457,'ตัดระหว่างกัน 2565'!K:K)</f>
        <v>0</v>
      </c>
      <c r="D457" s="213">
        <f>SUMIF('ตัดระหว่างกัน 2564'!D:D,$B457,'ตัดระหว่างกัน 2564'!L:L)-SUMIF('ตัดระหว่างกัน 2564'!D:D,'หมายเหตุ (3)'!$B457,'ตัดระหว่างกัน 2564'!K:K)</f>
        <v>0</v>
      </c>
      <c r="E457" s="158"/>
      <c r="F457" s="159"/>
      <c r="G457" s="215"/>
      <c r="H457" s="159"/>
      <c r="I457" s="159"/>
      <c r="U457" s="155" t="str">
        <f t="shared" si="54"/>
        <v xml:space="preserve">  </v>
      </c>
    </row>
    <row r="458" spans="1:21" ht="20.25" thickBot="1">
      <c r="A458" s="224"/>
      <c r="B458" s="211"/>
      <c r="C458" s="229"/>
      <c r="D458" s="211"/>
      <c r="E458" s="209" t="s">
        <v>1087</v>
      </c>
      <c r="F458" s="254">
        <f>SUM(F440:F454)</f>
        <v>130459.7</v>
      </c>
      <c r="G458" s="215"/>
      <c r="H458" s="254">
        <f>SUM(H440:H454)</f>
        <v>370081.7</v>
      </c>
      <c r="I458" s="475"/>
      <c r="U458" s="155" t="str">
        <f t="shared" si="54"/>
        <v>แสดง</v>
      </c>
    </row>
    <row r="459" spans="1:21" ht="20.25" thickTop="1">
      <c r="A459" s="224"/>
      <c r="B459" s="211"/>
      <c r="C459" s="229"/>
      <c r="D459" s="211"/>
      <c r="E459" s="209"/>
      <c r="F459" s="468"/>
      <c r="G459" s="215"/>
      <c r="H459" s="468"/>
      <c r="I459" s="475"/>
    </row>
    <row r="460" spans="1:21">
      <c r="A460" s="224"/>
      <c r="B460" s="211"/>
      <c r="C460" s="229"/>
      <c r="D460" s="211"/>
      <c r="E460" s="209"/>
      <c r="F460" s="468"/>
      <c r="G460" s="215"/>
      <c r="H460" s="468"/>
      <c r="I460" s="475"/>
    </row>
    <row r="461" spans="1:21" hidden="1">
      <c r="A461" s="224"/>
      <c r="B461" s="211"/>
      <c r="C461" s="229"/>
      <c r="D461" s="211"/>
      <c r="E461" s="209"/>
      <c r="F461" s="468"/>
      <c r="G461" s="215"/>
      <c r="H461" s="468"/>
      <c r="I461" s="475"/>
    </row>
    <row r="462" spans="1:21" hidden="1">
      <c r="A462" s="224"/>
      <c r="B462" s="211"/>
      <c r="C462" s="229"/>
      <c r="D462" s="211"/>
      <c r="E462" s="209"/>
      <c r="F462" s="468"/>
      <c r="G462" s="215"/>
      <c r="H462" s="468"/>
      <c r="I462" s="475"/>
    </row>
    <row r="463" spans="1:21" hidden="1">
      <c r="A463" s="224"/>
      <c r="B463" s="211"/>
      <c r="C463" s="229"/>
      <c r="D463" s="211"/>
      <c r="E463" s="209"/>
      <c r="F463" s="468"/>
      <c r="G463" s="215"/>
      <c r="H463" s="468"/>
      <c r="I463" s="475"/>
    </row>
    <row r="464" spans="1:21" hidden="1">
      <c r="A464" s="224"/>
      <c r="B464" s="211"/>
      <c r="C464" s="229"/>
      <c r="D464" s="211"/>
      <c r="E464" s="214"/>
      <c r="F464" s="173"/>
      <c r="G464" s="215"/>
      <c r="H464" s="173"/>
      <c r="I464" s="173"/>
      <c r="U464" s="155" t="str">
        <f t="shared" ref="U464:U465" si="55">IF($F$458&lt;&gt;0,"แสดง",IF($H$458&lt;&gt;0,"แสดง","  "))</f>
        <v>แสดง</v>
      </c>
    </row>
    <row r="465" spans="1:21" hidden="1">
      <c r="G465" s="215"/>
      <c r="U465" s="155" t="str">
        <f t="shared" si="55"/>
        <v>แสดง</v>
      </c>
    </row>
    <row r="466" spans="1:21" hidden="1">
      <c r="A466" s="271"/>
      <c r="B466" s="271"/>
      <c r="C466" s="272"/>
      <c r="D466" s="271"/>
      <c r="E466" s="179" t="s">
        <v>1880</v>
      </c>
      <c r="F466" s="179"/>
      <c r="G466" s="215"/>
      <c r="H466" s="179"/>
      <c r="I466" s="179"/>
      <c r="J466" s="179"/>
      <c r="K466" s="179"/>
      <c r="L466" s="179"/>
      <c r="M466" s="179"/>
      <c r="N466" s="179"/>
      <c r="O466" s="179"/>
      <c r="P466" s="179"/>
      <c r="Q466" s="179"/>
      <c r="R466" s="179"/>
      <c r="S466" s="179"/>
      <c r="T466" s="179"/>
      <c r="U466" s="155" t="str">
        <f>IF($C$467&lt;&gt;0,"แสดง",IF($D$467&lt;&gt;0,"แสดง","  "))</f>
        <v xml:space="preserve">  </v>
      </c>
    </row>
    <row r="467" spans="1:21" hidden="1">
      <c r="A467" s="224" t="s">
        <v>1760</v>
      </c>
      <c r="B467" s="225" t="s">
        <v>1794</v>
      </c>
      <c r="C467" s="212">
        <f>SUMIF('ตัดระหว่างกัน 2565'!D:D,'หมายเหตุ (3)'!$B467,'ตัดระหว่างกัน 2565'!L:L)-SUMIF('ตัดระหว่างกัน 2565'!D:D,$B467,'ตัดระหว่างกัน 2565'!K:K)</f>
        <v>0</v>
      </c>
      <c r="D467" s="213">
        <f>SUMIF('ตัดระหว่างกัน 2564'!D:D,$B467,'ตัดระหว่างกัน 2564'!L:L)-SUMIF('ตัดระหว่างกัน 2564'!D:D,'หมายเหตุ (3)'!$B467,'ตัดระหว่างกัน 2564'!K:K)</f>
        <v>0</v>
      </c>
      <c r="E467" s="273" t="s">
        <v>1766</v>
      </c>
      <c r="F467" s="214"/>
      <c r="G467" s="214"/>
      <c r="H467" s="214"/>
      <c r="I467" s="214"/>
      <c r="J467" s="214"/>
      <c r="K467" s="214"/>
      <c r="L467" s="214"/>
      <c r="M467" s="214"/>
      <c r="N467" s="214"/>
      <c r="O467" s="214"/>
      <c r="P467" s="214"/>
      <c r="Q467" s="214"/>
      <c r="R467" s="214"/>
      <c r="S467" s="214"/>
      <c r="T467" s="214"/>
      <c r="U467" s="155" t="str">
        <f t="shared" ref="U467:U469" si="56">IF($C$467&lt;&gt;0,"แสดง",IF($D$467&lt;&gt;0,"แสดง","  "))</f>
        <v xml:space="preserve">  </v>
      </c>
    </row>
    <row r="468" spans="1:21" hidden="1">
      <c r="A468" s="224"/>
      <c r="B468" s="224"/>
      <c r="C468" s="266"/>
      <c r="D468" s="224"/>
      <c r="E468" s="214"/>
      <c r="F468" s="214"/>
      <c r="G468" s="214"/>
      <c r="H468" s="214"/>
      <c r="I468" s="214"/>
      <c r="J468" s="214"/>
      <c r="K468" s="214"/>
      <c r="L468" s="214"/>
      <c r="M468" s="214"/>
      <c r="N468" s="214"/>
      <c r="O468" s="214"/>
      <c r="P468" s="214"/>
      <c r="Q468" s="214"/>
      <c r="R468" s="214"/>
      <c r="S468" s="214"/>
      <c r="T468" s="214"/>
      <c r="U468" s="155" t="str">
        <f t="shared" si="56"/>
        <v xml:space="preserve">  </v>
      </c>
    </row>
    <row r="469" spans="1:21" hidden="1">
      <c r="U469" s="155" t="str">
        <f t="shared" si="56"/>
        <v xml:space="preserve">  </v>
      </c>
    </row>
    <row r="470" spans="1:21" hidden="1">
      <c r="A470" s="203"/>
      <c r="B470" s="204"/>
      <c r="C470" s="205"/>
      <c r="D470" s="204"/>
      <c r="E470" s="472" t="s">
        <v>1881</v>
      </c>
      <c r="F470" s="179"/>
      <c r="G470" s="179"/>
      <c r="H470" s="179"/>
      <c r="I470" s="208"/>
      <c r="U470" s="155" t="str">
        <f>IF($F$480&lt;&gt;0,"แสดง",IF($H$480&lt;&gt;0,"แสดง","  "))</f>
        <v xml:space="preserve">  </v>
      </c>
    </row>
    <row r="471" spans="1:21" hidden="1">
      <c r="A471" s="223"/>
      <c r="B471" s="204"/>
      <c r="C471" s="205"/>
      <c r="D471" s="204"/>
      <c r="E471" s="209"/>
      <c r="H471" s="473" t="s">
        <v>973</v>
      </c>
      <c r="I471" s="208"/>
      <c r="U471" s="155" t="str">
        <f t="shared" ref="U471:U472" si="57">IF($F$480&lt;&gt;0,"แสดง",IF($H$480&lt;&gt;0,"แสดง","  "))</f>
        <v xml:space="preserve">  </v>
      </c>
    </row>
    <row r="472" spans="1:21" hidden="1">
      <c r="A472" s="223"/>
      <c r="B472" s="204"/>
      <c r="C472" s="205"/>
      <c r="D472" s="204"/>
      <c r="E472" s="209"/>
      <c r="F472" s="473">
        <v>2565</v>
      </c>
      <c r="G472" s="473"/>
      <c r="H472" s="473">
        <v>2564</v>
      </c>
      <c r="I472" s="473"/>
      <c r="U472" s="155" t="str">
        <f t="shared" si="57"/>
        <v xml:space="preserve">  </v>
      </c>
    </row>
    <row r="473" spans="1:21" hidden="1">
      <c r="A473" s="224" t="s">
        <v>159</v>
      </c>
      <c r="B473" s="211" t="s">
        <v>160</v>
      </c>
      <c r="C473" s="212">
        <f>SUMIF('ตัดระหว่างกัน 2565'!D:D,'หมายเหตุ (3)'!$B473,'ตัดระหว่างกัน 2565'!L:L)-SUMIF('ตัดระหว่างกัน 2565'!D:D,$B473,'ตัดระหว่างกัน 2565'!K:K)</f>
        <v>0</v>
      </c>
      <c r="D473" s="213">
        <f>SUMIF('ตัดระหว่างกัน 2564'!D:D,$B473,'ตัดระหว่างกัน 2564'!L:L)-SUMIF('ตัดระหว่างกัน 2564'!D:D,'หมายเหตุ (3)'!$B473,'ตัดระหว่างกัน 2564'!K:K)</f>
        <v>0</v>
      </c>
      <c r="E473" s="185" t="s">
        <v>159</v>
      </c>
      <c r="F473" s="215">
        <f>SUM(C473)</f>
        <v>0</v>
      </c>
      <c r="G473" s="215"/>
      <c r="H473" s="215">
        <f t="shared" ref="H473:H479" si="58">SUM(D473)</f>
        <v>0</v>
      </c>
      <c r="I473" s="173"/>
      <c r="U473" s="155" t="str">
        <f t="shared" si="54"/>
        <v xml:space="preserve">  </v>
      </c>
    </row>
    <row r="474" spans="1:21" hidden="1">
      <c r="A474" s="224" t="s">
        <v>190</v>
      </c>
      <c r="B474" s="211" t="s">
        <v>191</v>
      </c>
      <c r="C474" s="212">
        <f>SUMIF('ตัดระหว่างกัน 2565'!D:D,'หมายเหตุ (3)'!$B474,'ตัดระหว่างกัน 2565'!L:L)-SUMIF('ตัดระหว่างกัน 2565'!D:D,$B474,'ตัดระหว่างกัน 2565'!K:K)</f>
        <v>0</v>
      </c>
      <c r="D474" s="213">
        <f>SUMIF('ตัดระหว่างกัน 2564'!D:D,$B474,'ตัดระหว่างกัน 2564'!L:L)-SUMIF('ตัดระหว่างกัน 2564'!D:D,'หมายเหตุ (3)'!$B474,'ตัดระหว่างกัน 2564'!K:K)</f>
        <v>0</v>
      </c>
      <c r="E474" s="214" t="s">
        <v>190</v>
      </c>
      <c r="F474" s="215">
        <f t="shared" ref="F474:F479" si="59">SUM(C474)</f>
        <v>0</v>
      </c>
      <c r="G474" s="215"/>
      <c r="H474" s="215">
        <f t="shared" si="58"/>
        <v>0</v>
      </c>
      <c r="I474" s="173"/>
      <c r="U474" s="155" t="str">
        <f t="shared" si="54"/>
        <v xml:space="preserve">  </v>
      </c>
    </row>
    <row r="475" spans="1:21" hidden="1">
      <c r="A475" s="224" t="s">
        <v>192</v>
      </c>
      <c r="B475" s="211" t="s">
        <v>193</v>
      </c>
      <c r="C475" s="212">
        <f>SUMIF('ตัดระหว่างกัน 2565'!D:D,'หมายเหตุ (3)'!$B475,'ตัดระหว่างกัน 2565'!L:L)-SUMIF('ตัดระหว่างกัน 2565'!D:D,$B475,'ตัดระหว่างกัน 2565'!K:K)</f>
        <v>0</v>
      </c>
      <c r="D475" s="213">
        <f>SUMIF('ตัดระหว่างกัน 2564'!D:D,$B475,'ตัดระหว่างกัน 2564'!L:L)-SUMIF('ตัดระหว่างกัน 2564'!D:D,'หมายเหตุ (3)'!$B475,'ตัดระหว่างกัน 2564'!K:K)</f>
        <v>0</v>
      </c>
      <c r="E475" s="214" t="s">
        <v>192</v>
      </c>
      <c r="F475" s="215">
        <f t="shared" si="59"/>
        <v>0</v>
      </c>
      <c r="G475" s="215"/>
      <c r="H475" s="215">
        <f t="shared" si="58"/>
        <v>0</v>
      </c>
      <c r="I475" s="173"/>
      <c r="U475" s="155" t="str">
        <f t="shared" si="54"/>
        <v xml:space="preserve">  </v>
      </c>
    </row>
    <row r="476" spans="1:21" hidden="1">
      <c r="A476" s="224" t="s">
        <v>194</v>
      </c>
      <c r="B476" s="211" t="s">
        <v>195</v>
      </c>
      <c r="C476" s="212">
        <f>SUMIF('ตัดระหว่างกัน 2565'!D:D,'หมายเหตุ (3)'!$B476,'ตัดระหว่างกัน 2565'!L:L)-SUMIF('ตัดระหว่างกัน 2565'!D:D,$B476,'ตัดระหว่างกัน 2565'!K:K)</f>
        <v>0</v>
      </c>
      <c r="D476" s="213">
        <f>SUMIF('ตัดระหว่างกัน 2564'!D:D,$B476,'ตัดระหว่างกัน 2564'!L:L)-SUMIF('ตัดระหว่างกัน 2564'!D:D,'หมายเหตุ (3)'!$B476,'ตัดระหว่างกัน 2564'!K:K)</f>
        <v>0</v>
      </c>
      <c r="E476" s="214" t="s">
        <v>194</v>
      </c>
      <c r="F476" s="215">
        <f t="shared" si="59"/>
        <v>0</v>
      </c>
      <c r="G476" s="215"/>
      <c r="H476" s="215">
        <f t="shared" si="58"/>
        <v>0</v>
      </c>
      <c r="I476" s="173"/>
      <c r="U476" s="155" t="str">
        <f t="shared" si="54"/>
        <v xml:space="preserve">  </v>
      </c>
    </row>
    <row r="477" spans="1:21" hidden="1">
      <c r="A477" s="224" t="s">
        <v>196</v>
      </c>
      <c r="B477" s="211" t="s">
        <v>197</v>
      </c>
      <c r="C477" s="212">
        <f>SUMIF('ตัดระหว่างกัน 2565'!D:D,'หมายเหตุ (3)'!$B477,'ตัดระหว่างกัน 2565'!L:L)-SUMIF('ตัดระหว่างกัน 2565'!D:D,$B477,'ตัดระหว่างกัน 2565'!K:K)</f>
        <v>0</v>
      </c>
      <c r="D477" s="213">
        <f>SUMIF('ตัดระหว่างกัน 2564'!D:D,$B477,'ตัดระหว่างกัน 2564'!L:L)-SUMIF('ตัดระหว่างกัน 2564'!D:D,'หมายเหตุ (3)'!$B477,'ตัดระหว่างกัน 2564'!K:K)</f>
        <v>0</v>
      </c>
      <c r="E477" s="214" t="s">
        <v>196</v>
      </c>
      <c r="F477" s="215">
        <f t="shared" si="59"/>
        <v>0</v>
      </c>
      <c r="G477" s="215"/>
      <c r="H477" s="215">
        <f t="shared" si="58"/>
        <v>0</v>
      </c>
      <c r="I477" s="173"/>
      <c r="U477" s="155" t="str">
        <f t="shared" si="54"/>
        <v xml:space="preserve">  </v>
      </c>
    </row>
    <row r="478" spans="1:21" hidden="1">
      <c r="A478" s="224" t="s">
        <v>169</v>
      </c>
      <c r="B478" s="211" t="s">
        <v>168</v>
      </c>
      <c r="C478" s="212">
        <f>SUMIF('ตัดระหว่างกัน 2565'!D:D,'หมายเหตุ (3)'!$B478,'ตัดระหว่างกัน 2565'!L:L)-SUMIF('ตัดระหว่างกัน 2565'!D:D,$B478,'ตัดระหว่างกัน 2565'!K:K)</f>
        <v>0</v>
      </c>
      <c r="D478" s="213">
        <f>SUMIF('ตัดระหว่างกัน 2564'!D:D,$B478,'ตัดระหว่างกัน 2564'!L:L)-SUMIF('ตัดระหว่างกัน 2564'!D:D,'หมายเหตุ (3)'!$B478,'ตัดระหว่างกัน 2564'!K:K)</f>
        <v>0</v>
      </c>
      <c r="E478" s="214" t="s">
        <v>167</v>
      </c>
      <c r="F478" s="215">
        <f t="shared" si="59"/>
        <v>0</v>
      </c>
      <c r="G478" s="215"/>
      <c r="H478" s="215">
        <f t="shared" si="58"/>
        <v>0</v>
      </c>
      <c r="I478" s="173"/>
      <c r="U478" s="155" t="str">
        <f t="shared" si="54"/>
        <v xml:space="preserve">  </v>
      </c>
    </row>
    <row r="479" spans="1:21" hidden="1">
      <c r="A479" s="224" t="s">
        <v>198</v>
      </c>
      <c r="B479" s="211" t="s">
        <v>199</v>
      </c>
      <c r="C479" s="212">
        <f>SUMIF('ตัดระหว่างกัน 2565'!D:D,'หมายเหตุ (3)'!$B479,'ตัดระหว่างกัน 2565'!L:L)-SUMIF('ตัดระหว่างกัน 2565'!D:D,$B479,'ตัดระหว่างกัน 2565'!K:K)</f>
        <v>0</v>
      </c>
      <c r="D479" s="213">
        <f>SUMIF('ตัดระหว่างกัน 2564'!D:D,$B479,'ตัดระหว่างกัน 2564'!L:L)-SUMIF('ตัดระหว่างกัน 2564'!D:D,'หมายเหตุ (3)'!$B479,'ตัดระหว่างกัน 2564'!K:K)</f>
        <v>0</v>
      </c>
      <c r="E479" s="214" t="s">
        <v>198</v>
      </c>
      <c r="F479" s="215">
        <f t="shared" si="59"/>
        <v>0</v>
      </c>
      <c r="G479" s="215"/>
      <c r="H479" s="215">
        <f t="shared" si="58"/>
        <v>0</v>
      </c>
      <c r="I479" s="173"/>
      <c r="U479" s="155" t="str">
        <f t="shared" si="54"/>
        <v xml:space="preserve">  </v>
      </c>
    </row>
    <row r="480" spans="1:21" ht="20.25" hidden="1" thickBot="1">
      <c r="A480" s="224"/>
      <c r="B480" s="211"/>
      <c r="C480" s="229"/>
      <c r="D480" s="211"/>
      <c r="E480" s="209" t="s">
        <v>200</v>
      </c>
      <c r="F480" s="231">
        <f>SUM(F473:F479)</f>
        <v>0</v>
      </c>
      <c r="G480" s="215"/>
      <c r="H480" s="231">
        <f>SUM(H473:H479)</f>
        <v>0</v>
      </c>
      <c r="I480" s="475"/>
      <c r="U480" s="155" t="str">
        <f t="shared" si="54"/>
        <v xml:space="preserve">  </v>
      </c>
    </row>
    <row r="481" spans="1:21" hidden="1">
      <c r="E481" s="214"/>
      <c r="F481" s="173"/>
      <c r="G481" s="215"/>
      <c r="H481" s="173"/>
      <c r="I481" s="173"/>
      <c r="J481" s="217"/>
      <c r="K481" s="217"/>
      <c r="L481" s="214"/>
      <c r="M481" s="214"/>
      <c r="N481" s="214"/>
      <c r="O481" s="214"/>
      <c r="P481" s="214"/>
      <c r="Q481" s="214"/>
      <c r="R481" s="214"/>
      <c r="S481" s="214"/>
      <c r="T481" s="214"/>
      <c r="U481" s="155" t="str">
        <f t="shared" ref="U481:U484" si="60">IF($F$480&lt;&gt;0,"แสดง",IF($H$480&lt;&gt;0,"แสดง","  "))</f>
        <v xml:space="preserve">  </v>
      </c>
    </row>
    <row r="482" spans="1:21" hidden="1">
      <c r="E482" s="263" t="s">
        <v>1184</v>
      </c>
      <c r="F482" s="264"/>
      <c r="G482" s="215"/>
      <c r="H482" s="264"/>
      <c r="I482" s="264"/>
      <c r="J482" s="265"/>
      <c r="K482" s="265"/>
      <c r="L482" s="263"/>
      <c r="M482" s="263"/>
      <c r="N482" s="263"/>
      <c r="O482" s="263"/>
      <c r="P482" s="263"/>
      <c r="Q482" s="263"/>
      <c r="R482" s="263"/>
      <c r="S482" s="263"/>
      <c r="T482" s="263"/>
      <c r="U482" s="155" t="str">
        <f t="shared" si="60"/>
        <v xml:space="preserve">  </v>
      </c>
    </row>
    <row r="483" spans="1:21" hidden="1">
      <c r="G483" s="215"/>
      <c r="U483" s="155" t="str">
        <f t="shared" si="60"/>
        <v xml:space="preserve">  </v>
      </c>
    </row>
    <row r="484" spans="1:21" hidden="1">
      <c r="G484" s="215"/>
      <c r="U484" s="155" t="str">
        <f t="shared" si="60"/>
        <v xml:space="preserve">  </v>
      </c>
    </row>
    <row r="485" spans="1:21" hidden="1">
      <c r="A485" s="203"/>
      <c r="B485" s="204"/>
      <c r="C485" s="205"/>
      <c r="D485" s="204"/>
      <c r="E485" s="472" t="s">
        <v>1882</v>
      </c>
      <c r="F485" s="179"/>
      <c r="G485" s="215"/>
      <c r="H485" s="179"/>
      <c r="I485" s="208"/>
      <c r="U485" s="155" t="str">
        <f>IF($F$489&lt;&gt;0,"แสดง",IF($H$489&lt;&gt;0,"แสดง","  "))</f>
        <v xml:space="preserve">  </v>
      </c>
    </row>
    <row r="486" spans="1:21" hidden="1">
      <c r="A486" s="223"/>
      <c r="B486" s="204"/>
      <c r="C486" s="205"/>
      <c r="D486" s="204"/>
      <c r="E486" s="209"/>
      <c r="G486" s="215"/>
      <c r="H486" s="473" t="s">
        <v>973</v>
      </c>
      <c r="I486" s="208"/>
      <c r="U486" s="155" t="str">
        <f t="shared" ref="U486:U487" si="61">IF($F$489&lt;&gt;0,"แสดง",IF($H$489&lt;&gt;0,"แสดง","  "))</f>
        <v xml:space="preserve">  </v>
      </c>
    </row>
    <row r="487" spans="1:21" hidden="1">
      <c r="A487" s="223"/>
      <c r="B487" s="204"/>
      <c r="C487" s="205"/>
      <c r="D487" s="204"/>
      <c r="E487" s="209"/>
      <c r="F487" s="473">
        <v>2565</v>
      </c>
      <c r="G487" s="215"/>
      <c r="H487" s="473">
        <v>2564</v>
      </c>
      <c r="I487" s="473"/>
      <c r="U487" s="155" t="str">
        <f t="shared" si="61"/>
        <v xml:space="preserve">  </v>
      </c>
    </row>
    <row r="488" spans="1:21" hidden="1">
      <c r="A488" s="224" t="s">
        <v>212</v>
      </c>
      <c r="B488" s="211" t="s">
        <v>213</v>
      </c>
      <c r="C488" s="212">
        <f>SUMIF('ตัดระหว่างกัน 2565'!D:D,'หมายเหตุ (3)'!$B488,'ตัดระหว่างกัน 2565'!L:L)-SUMIF('ตัดระหว่างกัน 2565'!D:D,$B488,'ตัดระหว่างกัน 2565'!K:K)</f>
        <v>0</v>
      </c>
      <c r="D488" s="213">
        <f>SUMIF('ตัดระหว่างกัน 2564'!D:D,$B488,'ตัดระหว่างกัน 2564'!L:L)-SUMIF('ตัดระหว่างกัน 2564'!D:D,'หมายเหตุ (3)'!$B488,'ตัดระหว่างกัน 2564'!K:K)</f>
        <v>0</v>
      </c>
      <c r="E488" s="214" t="s">
        <v>212</v>
      </c>
      <c r="F488" s="244">
        <f>SUM(C488)</f>
        <v>0</v>
      </c>
      <c r="G488" s="215"/>
      <c r="H488" s="244">
        <f>SUM(D488)</f>
        <v>0</v>
      </c>
      <c r="I488" s="173"/>
      <c r="U488" s="155" t="str">
        <f t="shared" si="54"/>
        <v xml:space="preserve">  </v>
      </c>
    </row>
    <row r="489" spans="1:21" ht="20.25" hidden="1" thickBot="1">
      <c r="E489" s="209" t="s">
        <v>1148</v>
      </c>
      <c r="F489" s="254">
        <f>SUM(F488)</f>
        <v>0</v>
      </c>
      <c r="G489" s="215"/>
      <c r="H489" s="254">
        <f>SUM(H488)</f>
        <v>0</v>
      </c>
      <c r="I489" s="475"/>
      <c r="J489" s="217"/>
      <c r="K489" s="217"/>
      <c r="L489" s="214"/>
      <c r="M489" s="214"/>
      <c r="N489" s="214"/>
      <c r="O489" s="214"/>
      <c r="P489" s="214"/>
      <c r="Q489" s="214"/>
      <c r="R489" s="214"/>
      <c r="S489" s="214"/>
      <c r="T489" s="214"/>
      <c r="U489" s="155" t="str">
        <f t="shared" si="54"/>
        <v xml:space="preserve">  </v>
      </c>
    </row>
    <row r="490" spans="1:21" hidden="1">
      <c r="G490" s="215"/>
      <c r="U490" s="155" t="str">
        <f t="shared" ref="U490:U491" si="62">IF($F$489&lt;&gt;0,"แสดง",IF($H$489&lt;&gt;0,"แสดง","  "))</f>
        <v xml:space="preserve">  </v>
      </c>
    </row>
    <row r="491" spans="1:21" hidden="1">
      <c r="G491" s="215"/>
      <c r="U491" s="155" t="str">
        <f t="shared" si="62"/>
        <v xml:space="preserve">  </v>
      </c>
    </row>
    <row r="492" spans="1:21" hidden="1">
      <c r="A492" s="274" t="s">
        <v>1518</v>
      </c>
      <c r="B492" s="219" t="s">
        <v>1517</v>
      </c>
      <c r="C492" s="212">
        <f>SUMIF('ตัดระหว่างกัน 2565'!D:D,'หมายเหตุ (3)'!$B492,'ตัดระหว่างกัน 2565'!L:L)-SUMIF('ตัดระหว่างกัน 2565'!D:D,$B492,'ตัดระหว่างกัน 2565'!K:K)</f>
        <v>0</v>
      </c>
      <c r="D492" s="213">
        <f>SUMIF('ตัดระหว่างกัน 2564'!D:D,$B492,'ตัดระหว่างกัน 2564'!L:L)-SUMIF('ตัดระหว่างกัน 2564'!D:D,'หมายเหตุ (3)'!$B492,'ตัดระหว่างกัน 2564'!K:K)</f>
        <v>0</v>
      </c>
      <c r="E492" s="472" t="s">
        <v>1883</v>
      </c>
      <c r="F492" s="179"/>
      <c r="G492" s="179"/>
      <c r="H492" s="179"/>
      <c r="I492" s="208"/>
      <c r="J492" s="473"/>
      <c r="K492" s="473"/>
      <c r="U492" s="155" t="str">
        <f>IF($F$507&lt;&gt;0,"แสดง",IF($H$507&lt;&gt;0,"แสดง","  "))</f>
        <v xml:space="preserve">  </v>
      </c>
    </row>
    <row r="493" spans="1:21" hidden="1">
      <c r="A493" s="274" t="s">
        <v>1520</v>
      </c>
      <c r="B493" s="219" t="s">
        <v>1519</v>
      </c>
      <c r="C493" s="212">
        <f>SUMIF('ตัดระหว่างกัน 2565'!D:D,'หมายเหตุ (3)'!$B493,'ตัดระหว่างกัน 2565'!L:L)-SUMIF('ตัดระหว่างกัน 2565'!D:D,$B493,'ตัดระหว่างกัน 2565'!K:K)</f>
        <v>0</v>
      </c>
      <c r="D493" s="213">
        <f>SUMIF('ตัดระหว่างกัน 2564'!D:D,$B493,'ตัดระหว่างกัน 2564'!L:L)-SUMIF('ตัดระหว่างกัน 2564'!D:D,'หมายเหตุ (3)'!$B493,'ตัดระหว่างกัน 2564'!K:K)</f>
        <v>0</v>
      </c>
      <c r="E493" s="209"/>
      <c r="H493" s="473" t="s">
        <v>973</v>
      </c>
      <c r="I493" s="208"/>
      <c r="J493" s="473"/>
      <c r="K493" s="473"/>
      <c r="U493" s="155" t="str">
        <f t="shared" ref="U493:U494" si="63">IF($F$507&lt;&gt;0,"แสดง",IF($H$507&lt;&gt;0,"แสดง","  "))</f>
        <v xml:space="preserve">  </v>
      </c>
    </row>
    <row r="494" spans="1:21" hidden="1">
      <c r="A494" s="274" t="s">
        <v>1522</v>
      </c>
      <c r="B494" s="219" t="s">
        <v>1521</v>
      </c>
      <c r="C494" s="212">
        <f>SUMIF('ตัดระหว่างกัน 2565'!D:D,'หมายเหตุ (3)'!$B494,'ตัดระหว่างกัน 2565'!L:L)-SUMIF('ตัดระหว่างกัน 2565'!D:D,$B494,'ตัดระหว่างกัน 2565'!K:K)</f>
        <v>0</v>
      </c>
      <c r="D494" s="213">
        <f>SUMIF('ตัดระหว่างกัน 2564'!D:D,$B494,'ตัดระหว่างกัน 2564'!L:L)-SUMIF('ตัดระหว่างกัน 2564'!D:D,'หมายเหตุ (3)'!$B494,'ตัดระหว่างกัน 2564'!K:K)</f>
        <v>0</v>
      </c>
      <c r="E494" s="209"/>
      <c r="F494" s="473">
        <v>2565</v>
      </c>
      <c r="G494" s="473"/>
      <c r="H494" s="473">
        <v>2564</v>
      </c>
      <c r="I494" s="473"/>
      <c r="J494" s="473"/>
      <c r="K494" s="473"/>
      <c r="U494" s="155" t="str">
        <f t="shared" si="63"/>
        <v xml:space="preserve">  </v>
      </c>
    </row>
    <row r="495" spans="1:21" hidden="1">
      <c r="A495" s="274" t="s">
        <v>1524</v>
      </c>
      <c r="B495" s="219" t="s">
        <v>1523</v>
      </c>
      <c r="C495" s="212">
        <f>SUMIF('ตัดระหว่างกัน 2565'!D:D,'หมายเหตุ (3)'!$B495,'ตัดระหว่างกัน 2565'!L:L)-SUMIF('ตัดระหว่างกัน 2565'!D:D,$B495,'ตัดระหว่างกัน 2565'!K:K)</f>
        <v>0</v>
      </c>
      <c r="D495" s="213">
        <f>SUMIF('ตัดระหว่างกัน 2564'!D:D,$B495,'ตัดระหว่างกัน 2564'!L:L)-SUMIF('ตัดระหว่างกัน 2564'!D:D,'หมายเหตุ (3)'!$B495,'ตัดระหว่างกัน 2564'!K:K)</f>
        <v>0</v>
      </c>
      <c r="E495" s="158" t="s">
        <v>173</v>
      </c>
      <c r="F495" s="166">
        <f>SUM(C492:C494,C500:C503)</f>
        <v>0</v>
      </c>
      <c r="G495" s="166"/>
      <c r="H495" s="166">
        <f>SUM(D492:D494,D500:D503)</f>
        <v>0</v>
      </c>
      <c r="I495" s="159"/>
      <c r="J495" s="167"/>
      <c r="K495" s="167"/>
      <c r="U495" s="155" t="str">
        <f t="shared" ref="U495:U507" si="64">IF(F495&lt;&gt;0,"แสดง",IF(H495&lt;&gt;0,"แสดง","  "))</f>
        <v xml:space="preserve">  </v>
      </c>
    </row>
    <row r="496" spans="1:21" hidden="1">
      <c r="A496" s="274" t="s">
        <v>1526</v>
      </c>
      <c r="B496" s="219" t="s">
        <v>1525</v>
      </c>
      <c r="C496" s="212">
        <f>SUMIF('ตัดระหว่างกัน 2565'!D:D,'หมายเหตุ (3)'!$B496,'ตัดระหว่างกัน 2565'!L:L)-SUMIF('ตัดระหว่างกัน 2565'!D:D,$B496,'ตัดระหว่างกัน 2565'!K:K)</f>
        <v>0</v>
      </c>
      <c r="D496" s="213">
        <f>SUMIF('ตัดระหว่างกัน 2564'!D:D,$B496,'ตัดระหว่างกัน 2564'!L:L)-SUMIF('ตัดระหว่างกัน 2564'!D:D,'หมายเหตุ (3)'!$B496,'ตัดระหว่างกัน 2564'!K:K)</f>
        <v>0</v>
      </c>
      <c r="E496" s="158" t="s">
        <v>174</v>
      </c>
      <c r="F496" s="166">
        <f>SUM(C495:C496,C504:C505)</f>
        <v>0</v>
      </c>
      <c r="G496" s="166"/>
      <c r="H496" s="166">
        <f>SUM(D495:D496,D504:D505)</f>
        <v>0</v>
      </c>
      <c r="I496" s="159"/>
      <c r="J496" s="167"/>
      <c r="K496" s="167"/>
      <c r="U496" s="155" t="str">
        <f t="shared" si="64"/>
        <v xml:space="preserve">  </v>
      </c>
    </row>
    <row r="497" spans="1:21" hidden="1">
      <c r="A497" s="274" t="s">
        <v>1528</v>
      </c>
      <c r="B497" s="219" t="s">
        <v>1527</v>
      </c>
      <c r="C497" s="212">
        <f>SUMIF('ตัดระหว่างกัน 2565'!D:D,'หมายเหตุ (3)'!$B497,'ตัดระหว่างกัน 2565'!L:L)-SUMIF('ตัดระหว่างกัน 2565'!D:D,$B497,'ตัดระหว่างกัน 2565'!K:K)</f>
        <v>0</v>
      </c>
      <c r="D497" s="213">
        <f>SUMIF('ตัดระหว่างกัน 2564'!D:D,$B497,'ตัดระหว่างกัน 2564'!L:L)-SUMIF('ตัดระหว่างกัน 2564'!D:D,'หมายเหตุ (3)'!$B497,'ตัดระหว่างกัน 2564'!K:K)</f>
        <v>0</v>
      </c>
      <c r="E497" s="158" t="s">
        <v>175</v>
      </c>
      <c r="F497" s="166">
        <f>SUM(C497:C499,C506:C507)</f>
        <v>0</v>
      </c>
      <c r="G497" s="166"/>
      <c r="H497" s="166">
        <f>SUM(D497:D499,D506:D507)</f>
        <v>0</v>
      </c>
      <c r="I497" s="159"/>
      <c r="J497" s="226"/>
      <c r="K497" s="226"/>
      <c r="U497" s="155" t="str">
        <f t="shared" si="64"/>
        <v xml:space="preserve">  </v>
      </c>
    </row>
    <row r="498" spans="1:21" hidden="1">
      <c r="A498" s="274" t="s">
        <v>1530</v>
      </c>
      <c r="B498" s="219" t="s">
        <v>1529</v>
      </c>
      <c r="C498" s="212">
        <f>SUMIF('ตัดระหว่างกัน 2565'!D:D,'หมายเหตุ (3)'!$B498,'ตัดระหว่างกัน 2565'!L:L)-SUMIF('ตัดระหว่างกัน 2565'!D:D,$B498,'ตัดระหว่างกัน 2565'!K:K)</f>
        <v>0</v>
      </c>
      <c r="D498" s="213">
        <f>SUMIF('ตัดระหว่างกัน 2564'!D:D,$B498,'ตัดระหว่างกัน 2564'!L:L)-SUMIF('ตัดระหว่างกัน 2564'!D:D,'หมายเหตุ (3)'!$B498,'ตัดระหว่างกัน 2564'!K:K)</f>
        <v>0</v>
      </c>
      <c r="E498" s="209" t="s">
        <v>201</v>
      </c>
      <c r="F498" s="239">
        <f>SUM(F495:F497)</f>
        <v>0</v>
      </c>
      <c r="G498" s="166"/>
      <c r="H498" s="239">
        <f>SUM(H495:H497)</f>
        <v>0</v>
      </c>
      <c r="I498" s="475"/>
      <c r="J498" s="217"/>
      <c r="K498" s="217"/>
      <c r="U498" s="155" t="str">
        <f t="shared" si="64"/>
        <v xml:space="preserve">  </v>
      </c>
    </row>
    <row r="499" spans="1:21" hidden="1">
      <c r="A499" s="274" t="s">
        <v>1532</v>
      </c>
      <c r="B499" s="219" t="s">
        <v>1531</v>
      </c>
      <c r="C499" s="212">
        <f>SUMIF('ตัดระหว่างกัน 2565'!D:D,'หมายเหตุ (3)'!$B499,'ตัดระหว่างกัน 2565'!L:L)-SUMIF('ตัดระหว่างกัน 2565'!D:D,$B499,'ตัดระหว่างกัน 2565'!K:K)</f>
        <v>0</v>
      </c>
      <c r="D499" s="213">
        <f>SUMIF('ตัดระหว่างกัน 2564'!D:D,$B499,'ตัดระหว่างกัน 2564'!L:L)-SUMIF('ตัดระหว่างกัน 2564'!D:D,'หมายเหตุ (3)'!$B499,'ตัดระหว่างกัน 2564'!K:K)</f>
        <v>0</v>
      </c>
      <c r="E499" s="158" t="s">
        <v>1853</v>
      </c>
      <c r="F499" s="196">
        <f>-SUM(C492:C499)</f>
        <v>0</v>
      </c>
      <c r="G499" s="166"/>
      <c r="H499" s="196">
        <f>-SUM(D492:D499)</f>
        <v>0</v>
      </c>
      <c r="I499" s="159"/>
      <c r="J499" s="167"/>
      <c r="K499" s="167"/>
      <c r="U499" s="155" t="str">
        <f t="shared" si="64"/>
        <v xml:space="preserve">  </v>
      </c>
    </row>
    <row r="500" spans="1:21" hidden="1">
      <c r="A500" s="227" t="s">
        <v>1534</v>
      </c>
      <c r="B500" s="219" t="s">
        <v>1533</v>
      </c>
      <c r="C500" s="212">
        <f>SUMIF('ตัดระหว่างกัน 2565'!D:D,'หมายเหตุ (3)'!$B500,'ตัดระหว่างกัน 2565'!L:L)-SUMIF('ตัดระหว่างกัน 2565'!D:D,$B500,'ตัดระหว่างกัน 2565'!K:K)</f>
        <v>0</v>
      </c>
      <c r="D500" s="213">
        <f>SUMIF('ตัดระหว่างกัน 2564'!D:D,$B500,'ตัดระหว่างกัน 2564'!L:L)-SUMIF('ตัดระหว่างกัน 2564'!D:D,'หมายเหตุ (3)'!$B500,'ตัดระหว่างกัน 2564'!K:K)</f>
        <v>0</v>
      </c>
      <c r="E500" s="158"/>
      <c r="F500" s="159"/>
      <c r="G500" s="166"/>
      <c r="H500" s="159"/>
      <c r="I500" s="159"/>
      <c r="J500" s="167"/>
      <c r="K500" s="167"/>
      <c r="U500" s="155" t="str">
        <f t="shared" si="64"/>
        <v xml:space="preserve">  </v>
      </c>
    </row>
    <row r="501" spans="1:21" hidden="1">
      <c r="A501" s="227" t="s">
        <v>1536</v>
      </c>
      <c r="B501" s="219" t="s">
        <v>1535</v>
      </c>
      <c r="C501" s="212">
        <f>SUMIF('ตัดระหว่างกัน 2565'!D:D,'หมายเหตุ (3)'!$B501,'ตัดระหว่างกัน 2565'!L:L)-SUMIF('ตัดระหว่างกัน 2565'!D:D,$B501,'ตัดระหว่างกัน 2565'!K:K)</f>
        <v>0</v>
      </c>
      <c r="D501" s="213">
        <f>SUMIF('ตัดระหว่างกัน 2564'!D:D,$B501,'ตัดระหว่างกัน 2564'!L:L)-SUMIF('ตัดระหว่างกัน 2564'!D:D,'หมายเหตุ (3)'!$B501,'ตัดระหว่างกัน 2564'!K:K)</f>
        <v>0</v>
      </c>
      <c r="E501" s="158"/>
      <c r="F501" s="159"/>
      <c r="G501" s="166"/>
      <c r="H501" s="159"/>
      <c r="I501" s="159"/>
      <c r="J501" s="167"/>
      <c r="K501" s="167"/>
      <c r="U501" s="155" t="str">
        <f t="shared" si="64"/>
        <v xml:space="preserve">  </v>
      </c>
    </row>
    <row r="502" spans="1:21" hidden="1">
      <c r="A502" s="227" t="s">
        <v>1538</v>
      </c>
      <c r="B502" s="219" t="s">
        <v>1537</v>
      </c>
      <c r="C502" s="212">
        <f>SUMIF('ตัดระหว่างกัน 2565'!D:D,'หมายเหตุ (3)'!$B502,'ตัดระหว่างกัน 2565'!L:L)-SUMIF('ตัดระหว่างกัน 2565'!D:D,$B502,'ตัดระหว่างกัน 2565'!K:K)</f>
        <v>0</v>
      </c>
      <c r="D502" s="213">
        <f>SUMIF('ตัดระหว่างกัน 2564'!D:D,$B502,'ตัดระหว่างกัน 2564'!L:L)-SUMIF('ตัดระหว่างกัน 2564'!D:D,'หมายเหตุ (3)'!$B502,'ตัดระหว่างกัน 2564'!K:K)</f>
        <v>0</v>
      </c>
      <c r="E502" s="158"/>
      <c r="F502" s="159"/>
      <c r="G502" s="166"/>
      <c r="H502" s="159"/>
      <c r="I502" s="159"/>
      <c r="J502" s="167"/>
      <c r="K502" s="167"/>
      <c r="U502" s="155" t="str">
        <f t="shared" si="64"/>
        <v xml:space="preserve">  </v>
      </c>
    </row>
    <row r="503" spans="1:21" hidden="1">
      <c r="A503" s="227" t="s">
        <v>1540</v>
      </c>
      <c r="B503" s="219" t="s">
        <v>1539</v>
      </c>
      <c r="C503" s="212">
        <f>SUMIF('ตัดระหว่างกัน 2565'!D:D,'หมายเหตุ (3)'!$B503,'ตัดระหว่างกัน 2565'!L:L)-SUMIF('ตัดระหว่างกัน 2565'!D:D,$B503,'ตัดระหว่างกัน 2565'!K:K)</f>
        <v>0</v>
      </c>
      <c r="D503" s="213">
        <f>SUMIF('ตัดระหว่างกัน 2564'!D:D,$B503,'ตัดระหว่างกัน 2564'!L:L)-SUMIF('ตัดระหว่างกัน 2564'!D:D,'หมายเหตุ (3)'!$B503,'ตัดระหว่างกัน 2564'!K:K)</f>
        <v>0</v>
      </c>
      <c r="E503" s="158"/>
      <c r="F503" s="159"/>
      <c r="G503" s="166"/>
      <c r="H503" s="159"/>
      <c r="I503" s="159"/>
      <c r="J503" s="167"/>
      <c r="K503" s="167"/>
      <c r="U503" s="155" t="str">
        <f t="shared" si="64"/>
        <v xml:space="preserve">  </v>
      </c>
    </row>
    <row r="504" spans="1:21" hidden="1">
      <c r="A504" s="227" t="s">
        <v>1542</v>
      </c>
      <c r="B504" s="219" t="s">
        <v>1541</v>
      </c>
      <c r="C504" s="212">
        <f>SUMIF('ตัดระหว่างกัน 2565'!D:D,'หมายเหตุ (3)'!$B504,'ตัดระหว่างกัน 2565'!L:L)-SUMIF('ตัดระหว่างกัน 2565'!D:D,$B504,'ตัดระหว่างกัน 2565'!K:K)</f>
        <v>0</v>
      </c>
      <c r="D504" s="213">
        <f>SUMIF('ตัดระหว่างกัน 2564'!D:D,$B504,'ตัดระหว่างกัน 2564'!L:L)-SUMIF('ตัดระหว่างกัน 2564'!D:D,'หมายเหตุ (3)'!$B504,'ตัดระหว่างกัน 2564'!K:K)</f>
        <v>0</v>
      </c>
      <c r="E504" s="158"/>
      <c r="F504" s="159"/>
      <c r="G504" s="166"/>
      <c r="H504" s="159"/>
      <c r="I504" s="159"/>
      <c r="J504" s="167"/>
      <c r="K504" s="167"/>
      <c r="U504" s="155" t="str">
        <f t="shared" si="64"/>
        <v xml:space="preserve">  </v>
      </c>
    </row>
    <row r="505" spans="1:21" hidden="1">
      <c r="A505" s="227" t="s">
        <v>1544</v>
      </c>
      <c r="B505" s="219" t="s">
        <v>1543</v>
      </c>
      <c r="C505" s="212">
        <f>SUMIF('ตัดระหว่างกัน 2565'!D:D,'หมายเหตุ (3)'!$B505,'ตัดระหว่างกัน 2565'!L:L)-SUMIF('ตัดระหว่างกัน 2565'!D:D,$B505,'ตัดระหว่างกัน 2565'!K:K)</f>
        <v>0</v>
      </c>
      <c r="D505" s="213">
        <f>SUMIF('ตัดระหว่างกัน 2564'!D:D,$B505,'ตัดระหว่างกัน 2564'!L:L)-SUMIF('ตัดระหว่างกัน 2564'!D:D,'หมายเหตุ (3)'!$B505,'ตัดระหว่างกัน 2564'!K:K)</f>
        <v>0</v>
      </c>
      <c r="E505" s="158"/>
      <c r="F505" s="159"/>
      <c r="G505" s="166"/>
      <c r="H505" s="159"/>
      <c r="I505" s="159"/>
      <c r="J505" s="167"/>
      <c r="K505" s="167"/>
      <c r="U505" s="155" t="str">
        <f t="shared" si="64"/>
        <v xml:space="preserve">  </v>
      </c>
    </row>
    <row r="506" spans="1:21" hidden="1">
      <c r="A506" s="227" t="s">
        <v>1546</v>
      </c>
      <c r="B506" s="219" t="s">
        <v>1545</v>
      </c>
      <c r="C506" s="212">
        <f>SUMIF('ตัดระหว่างกัน 2565'!D:D,'หมายเหตุ (3)'!$B506,'ตัดระหว่างกัน 2565'!L:L)-SUMIF('ตัดระหว่างกัน 2565'!D:D,$B506,'ตัดระหว่างกัน 2565'!K:K)</f>
        <v>0</v>
      </c>
      <c r="D506" s="213">
        <f>SUMIF('ตัดระหว่างกัน 2564'!D:D,$B506,'ตัดระหว่างกัน 2564'!L:L)-SUMIF('ตัดระหว่างกัน 2564'!D:D,'หมายเหตุ (3)'!$B506,'ตัดระหว่างกัน 2564'!K:K)</f>
        <v>0</v>
      </c>
      <c r="E506" s="158"/>
      <c r="F506" s="159"/>
      <c r="G506" s="166"/>
      <c r="H506" s="159"/>
      <c r="I506" s="159"/>
      <c r="J506" s="167"/>
      <c r="K506" s="167"/>
      <c r="U506" s="155" t="str">
        <f t="shared" si="64"/>
        <v xml:space="preserve">  </v>
      </c>
    </row>
    <row r="507" spans="1:21" ht="20.25" hidden="1" thickBot="1">
      <c r="A507" s="227" t="s">
        <v>1548</v>
      </c>
      <c r="B507" s="219" t="s">
        <v>1547</v>
      </c>
      <c r="C507" s="212">
        <f>SUMIF('ตัดระหว่างกัน 2565'!D:D,'หมายเหตุ (3)'!$B507,'ตัดระหว่างกัน 2565'!L:L)-SUMIF('ตัดระหว่างกัน 2565'!D:D,$B507,'ตัดระหว่างกัน 2565'!K:K)</f>
        <v>0</v>
      </c>
      <c r="D507" s="213">
        <f>SUMIF('ตัดระหว่างกัน 2564'!D:D,$B507,'ตัดระหว่างกัน 2564'!L:L)-SUMIF('ตัดระหว่างกัน 2564'!D:D,'หมายเหตุ (3)'!$B507,'ตัดระหว่างกัน 2564'!K:K)</f>
        <v>0</v>
      </c>
      <c r="E507" s="179" t="s">
        <v>1146</v>
      </c>
      <c r="F507" s="275">
        <f>SUM(F498:F499)</f>
        <v>0</v>
      </c>
      <c r="G507" s="166"/>
      <c r="H507" s="275">
        <f>SUM(H498:H499)</f>
        <v>0</v>
      </c>
      <c r="I507" s="473"/>
      <c r="J507" s="217"/>
      <c r="K507" s="217"/>
      <c r="U507" s="155" t="str">
        <f t="shared" si="64"/>
        <v xml:space="preserve">  </v>
      </c>
    </row>
    <row r="508" spans="1:21" hidden="1">
      <c r="E508" s="179"/>
      <c r="F508" s="473"/>
      <c r="G508" s="166"/>
      <c r="H508" s="473"/>
      <c r="I508" s="473"/>
      <c r="J508" s="217"/>
      <c r="K508" s="217"/>
      <c r="U508" s="155" t="str">
        <f t="shared" ref="U508:U525" si="65">IF($F$507&lt;&gt;0,"แสดง",IF($H$507&lt;&gt;0,"แสดง","  "))</f>
        <v xml:space="preserve">  </v>
      </c>
    </row>
    <row r="509" spans="1:21" hidden="1">
      <c r="E509" s="209" t="s">
        <v>1767</v>
      </c>
      <c r="F509" s="173"/>
      <c r="G509" s="166"/>
      <c r="H509" s="173"/>
      <c r="I509" s="173"/>
      <c r="J509" s="226"/>
      <c r="K509" s="226"/>
      <c r="L509" s="173"/>
      <c r="M509" s="173"/>
      <c r="N509" s="173"/>
      <c r="O509" s="173"/>
      <c r="P509" s="173"/>
      <c r="Q509" s="173"/>
      <c r="R509" s="173"/>
      <c r="S509" s="173"/>
      <c r="U509" s="155" t="str">
        <f t="shared" si="65"/>
        <v xml:space="preserve">  </v>
      </c>
    </row>
    <row r="510" spans="1:21" hidden="1">
      <c r="G510" s="166"/>
      <c r="H510" s="475" t="s">
        <v>1009</v>
      </c>
      <c r="I510" s="475"/>
      <c r="J510" s="471"/>
      <c r="K510" s="471"/>
      <c r="L510" s="475" t="s">
        <v>1118</v>
      </c>
      <c r="M510" s="475"/>
      <c r="N510" s="475"/>
      <c r="O510" s="475"/>
      <c r="P510" s="475" t="s">
        <v>21</v>
      </c>
      <c r="Q510" s="475"/>
      <c r="R510" s="475"/>
      <c r="S510" s="475"/>
      <c r="U510" s="155" t="str">
        <f t="shared" si="65"/>
        <v xml:space="preserve">  </v>
      </c>
    </row>
    <row r="511" spans="1:21" hidden="1">
      <c r="E511" s="156" t="s">
        <v>1119</v>
      </c>
      <c r="F511" s="475" t="s">
        <v>1004</v>
      </c>
      <c r="G511" s="475"/>
      <c r="I511" s="475"/>
      <c r="J511" s="475" t="s">
        <v>1010</v>
      </c>
      <c r="K511" s="475"/>
      <c r="L511" s="475" t="s">
        <v>1013</v>
      </c>
      <c r="M511" s="475"/>
      <c r="N511" s="475" t="s">
        <v>1014</v>
      </c>
      <c r="O511" s="475"/>
      <c r="U511" s="155" t="str">
        <f t="shared" si="65"/>
        <v xml:space="preserve">  </v>
      </c>
    </row>
    <row r="512" spans="1:21" hidden="1">
      <c r="E512" s="276" t="s">
        <v>1120</v>
      </c>
      <c r="F512" s="173"/>
      <c r="G512" s="173"/>
      <c r="H512" s="162">
        <f>C492</f>
        <v>0</v>
      </c>
      <c r="I512" s="252"/>
      <c r="J512" s="162"/>
      <c r="K512" s="162"/>
      <c r="L512" s="162"/>
      <c r="M512" s="162"/>
      <c r="N512" s="162"/>
      <c r="O512" s="162"/>
      <c r="P512" s="162">
        <f>SUM(H512:N512)</f>
        <v>0</v>
      </c>
      <c r="Q512" s="165"/>
      <c r="R512" s="165"/>
      <c r="S512" s="165"/>
      <c r="U512" s="155" t="str">
        <f t="shared" si="65"/>
        <v xml:space="preserve">  </v>
      </c>
    </row>
    <row r="513" spans="1:21" hidden="1">
      <c r="E513" s="276" t="s">
        <v>1121</v>
      </c>
      <c r="F513" s="173"/>
      <c r="G513" s="173"/>
      <c r="H513" s="162">
        <f t="shared" ref="H513:H514" si="66">C493</f>
        <v>0</v>
      </c>
      <c r="I513" s="252"/>
      <c r="J513" s="162"/>
      <c r="K513" s="162"/>
      <c r="L513" s="162"/>
      <c r="M513" s="162"/>
      <c r="N513" s="162"/>
      <c r="O513" s="162"/>
      <c r="P513" s="162">
        <f t="shared" ref="P513:P515" si="67">SUM(H513:N513)</f>
        <v>0</v>
      </c>
      <c r="Q513" s="165"/>
      <c r="R513" s="165"/>
      <c r="S513" s="165"/>
      <c r="U513" s="155" t="str">
        <f t="shared" si="65"/>
        <v xml:space="preserve">  </v>
      </c>
    </row>
    <row r="514" spans="1:21" hidden="1">
      <c r="E514" s="276" t="s">
        <v>1122</v>
      </c>
      <c r="F514" s="173"/>
      <c r="G514" s="173"/>
      <c r="H514" s="162">
        <f t="shared" si="66"/>
        <v>0</v>
      </c>
      <c r="I514" s="252"/>
      <c r="J514" s="162"/>
      <c r="K514" s="162"/>
      <c r="L514" s="162"/>
      <c r="M514" s="162"/>
      <c r="N514" s="162"/>
      <c r="O514" s="162"/>
      <c r="P514" s="162">
        <f t="shared" si="67"/>
        <v>0</v>
      </c>
      <c r="Q514" s="165"/>
      <c r="R514" s="165"/>
      <c r="S514" s="165"/>
      <c r="U514" s="155" t="str">
        <f t="shared" si="65"/>
        <v xml:space="preserve">  </v>
      </c>
    </row>
    <row r="515" spans="1:21" hidden="1">
      <c r="E515" s="276" t="s">
        <v>1123</v>
      </c>
      <c r="F515" s="173"/>
      <c r="G515" s="173"/>
      <c r="H515" s="162">
        <f>C498</f>
        <v>0</v>
      </c>
      <c r="I515" s="252"/>
      <c r="J515" s="162"/>
      <c r="K515" s="162"/>
      <c r="L515" s="162"/>
      <c r="M515" s="162"/>
      <c r="N515" s="162"/>
      <c r="O515" s="162"/>
      <c r="P515" s="162">
        <f t="shared" si="67"/>
        <v>0</v>
      </c>
      <c r="Q515" s="165"/>
      <c r="R515" s="165"/>
      <c r="S515" s="165"/>
      <c r="U515" s="155" t="str">
        <f t="shared" si="65"/>
        <v xml:space="preserve">  </v>
      </c>
    </row>
    <row r="516" spans="1:21" hidden="1">
      <c r="B516" s="223"/>
      <c r="C516" s="229"/>
      <c r="D516" s="223"/>
      <c r="E516" s="277" t="s">
        <v>1124</v>
      </c>
      <c r="H516" s="278">
        <f>SUM(H512:H515)</f>
        <v>0</v>
      </c>
      <c r="I516" s="475"/>
      <c r="J516" s="278">
        <f>SUM(J512:J515)</f>
        <v>0</v>
      </c>
      <c r="K516" s="165"/>
      <c r="L516" s="278">
        <f t="shared" ref="L516:P516" si="68">SUM(L512:L515)</f>
        <v>0</v>
      </c>
      <c r="M516" s="165"/>
      <c r="N516" s="278">
        <f t="shared" si="68"/>
        <v>0</v>
      </c>
      <c r="O516" s="165"/>
      <c r="P516" s="278">
        <f t="shared" si="68"/>
        <v>0</v>
      </c>
      <c r="Q516" s="279"/>
      <c r="R516" s="279"/>
      <c r="S516" s="279"/>
      <c r="T516" s="173"/>
      <c r="U516" s="155" t="str">
        <f t="shared" si="65"/>
        <v xml:space="preserve">  </v>
      </c>
    </row>
    <row r="517" spans="1:21" hidden="1">
      <c r="E517" s="156" t="s">
        <v>1125</v>
      </c>
      <c r="H517" s="165"/>
      <c r="I517" s="475"/>
      <c r="J517" s="165"/>
      <c r="K517" s="165"/>
      <c r="L517" s="165"/>
      <c r="M517" s="165"/>
      <c r="N517" s="165"/>
      <c r="O517" s="165"/>
      <c r="P517" s="165"/>
      <c r="Q517" s="165"/>
      <c r="R517" s="165"/>
      <c r="S517" s="165"/>
      <c r="T517" s="475"/>
      <c r="U517" s="155" t="str">
        <f t="shared" si="65"/>
        <v xml:space="preserve">  </v>
      </c>
    </row>
    <row r="518" spans="1:21" hidden="1">
      <c r="E518" s="276" t="s">
        <v>1126</v>
      </c>
      <c r="F518" s="173"/>
      <c r="G518" s="173"/>
      <c r="H518" s="162">
        <f>C495</f>
        <v>0</v>
      </c>
      <c r="I518" s="252"/>
      <c r="J518" s="162"/>
      <c r="K518" s="162"/>
      <c r="L518" s="162"/>
      <c r="M518" s="162"/>
      <c r="N518" s="162"/>
      <c r="O518" s="162"/>
      <c r="P518" s="162">
        <f>SUM(H518:N518)</f>
        <v>0</v>
      </c>
      <c r="Q518" s="165"/>
      <c r="R518" s="165"/>
      <c r="S518" s="165"/>
      <c r="U518" s="155" t="str">
        <f t="shared" si="65"/>
        <v xml:space="preserve">  </v>
      </c>
    </row>
    <row r="519" spans="1:21" hidden="1">
      <c r="E519" s="276" t="s">
        <v>1127</v>
      </c>
      <c r="F519" s="173"/>
      <c r="G519" s="173"/>
      <c r="H519" s="162">
        <f>C496</f>
        <v>0</v>
      </c>
      <c r="I519" s="252"/>
      <c r="J519" s="162"/>
      <c r="K519" s="162"/>
      <c r="L519" s="162"/>
      <c r="M519" s="162"/>
      <c r="N519" s="162"/>
      <c r="O519" s="162"/>
      <c r="P519" s="162">
        <f t="shared" ref="P519:P521" si="69">SUM(H519:N519)</f>
        <v>0</v>
      </c>
      <c r="Q519" s="165"/>
      <c r="R519" s="165"/>
      <c r="S519" s="165"/>
      <c r="T519" s="165"/>
      <c r="U519" s="155" t="str">
        <f t="shared" si="65"/>
        <v xml:space="preserve">  </v>
      </c>
    </row>
    <row r="520" spans="1:21" hidden="1">
      <c r="E520" s="276" t="s">
        <v>1128</v>
      </c>
      <c r="F520" s="173"/>
      <c r="G520" s="173"/>
      <c r="H520" s="162">
        <f>C497</f>
        <v>0</v>
      </c>
      <c r="I520" s="252"/>
      <c r="J520" s="162"/>
      <c r="K520" s="162"/>
      <c r="L520" s="162"/>
      <c r="M520" s="162"/>
      <c r="N520" s="162"/>
      <c r="O520" s="162"/>
      <c r="P520" s="162">
        <f t="shared" si="69"/>
        <v>0</v>
      </c>
      <c r="Q520" s="165"/>
      <c r="R520" s="165"/>
      <c r="S520" s="165"/>
      <c r="T520" s="165"/>
      <c r="U520" s="155" t="str">
        <f t="shared" si="65"/>
        <v xml:space="preserve">  </v>
      </c>
    </row>
    <row r="521" spans="1:21" hidden="1">
      <c r="E521" s="276" t="s">
        <v>1129</v>
      </c>
      <c r="F521" s="173"/>
      <c r="G521" s="173"/>
      <c r="H521" s="162">
        <f>C499</f>
        <v>0</v>
      </c>
      <c r="I521" s="252"/>
      <c r="J521" s="162"/>
      <c r="K521" s="162"/>
      <c r="L521" s="162"/>
      <c r="M521" s="162"/>
      <c r="N521" s="162"/>
      <c r="O521" s="162"/>
      <c r="P521" s="162">
        <f t="shared" si="69"/>
        <v>0</v>
      </c>
      <c r="Q521" s="165"/>
      <c r="R521" s="165"/>
      <c r="S521" s="165"/>
      <c r="T521" s="165"/>
      <c r="U521" s="155" t="str">
        <f t="shared" si="65"/>
        <v xml:space="preserve">  </v>
      </c>
    </row>
    <row r="522" spans="1:21" hidden="1">
      <c r="E522" s="277" t="s">
        <v>1130</v>
      </c>
      <c r="H522" s="278">
        <f>SUM(H518:H521)</f>
        <v>0</v>
      </c>
      <c r="I522" s="475"/>
      <c r="J522" s="278">
        <f>SUM(J518:J521)</f>
        <v>0</v>
      </c>
      <c r="K522" s="165"/>
      <c r="L522" s="278">
        <f t="shared" ref="L522" si="70">SUM(L518:L521)</f>
        <v>0</v>
      </c>
      <c r="M522" s="165"/>
      <c r="N522" s="278">
        <f t="shared" ref="N522" si="71">SUM(N518:N521)</f>
        <v>0</v>
      </c>
      <c r="O522" s="165"/>
      <c r="P522" s="278">
        <f t="shared" ref="P522" si="72">SUM(P518:P521)</f>
        <v>0</v>
      </c>
      <c r="Q522" s="279"/>
      <c r="R522" s="279"/>
      <c r="S522" s="279"/>
      <c r="T522" s="165"/>
      <c r="U522" s="155" t="str">
        <f t="shared" si="65"/>
        <v xml:space="preserve">  </v>
      </c>
    </row>
    <row r="523" spans="1:21" ht="20.25" hidden="1" thickBot="1">
      <c r="E523" s="156" t="s">
        <v>1200</v>
      </c>
      <c r="H523" s="280">
        <f>H516+H522</f>
        <v>0</v>
      </c>
      <c r="I523" s="475"/>
      <c r="J523" s="280">
        <f t="shared" ref="J523:P523" si="73">J516+J522</f>
        <v>0</v>
      </c>
      <c r="K523" s="280">
        <f t="shared" si="73"/>
        <v>0</v>
      </c>
      <c r="L523" s="280">
        <f t="shared" si="73"/>
        <v>0</v>
      </c>
      <c r="M523" s="165"/>
      <c r="N523" s="280">
        <f t="shared" si="73"/>
        <v>0</v>
      </c>
      <c r="O523" s="165"/>
      <c r="P523" s="280">
        <f t="shared" si="73"/>
        <v>0</v>
      </c>
      <c r="Q523" s="281"/>
      <c r="R523" s="281"/>
      <c r="S523" s="281"/>
      <c r="T523" s="279"/>
      <c r="U523" s="155" t="str">
        <f t="shared" si="65"/>
        <v xml:space="preserve">  </v>
      </c>
    </row>
    <row r="524" spans="1:21" hidden="1">
      <c r="I524" s="475"/>
      <c r="M524" s="165"/>
      <c r="O524" s="165"/>
      <c r="T524" s="165"/>
      <c r="U524" s="155" t="str">
        <f t="shared" si="65"/>
        <v xml:space="preserve">  </v>
      </c>
    </row>
    <row r="525" spans="1:21" hidden="1">
      <c r="T525" s="165"/>
      <c r="U525" s="155" t="str">
        <f t="shared" si="65"/>
        <v xml:space="preserve">  </v>
      </c>
    </row>
    <row r="526" spans="1:21" hidden="1">
      <c r="E526" s="485" t="s">
        <v>1884</v>
      </c>
      <c r="F526" s="485"/>
      <c r="G526" s="485"/>
      <c r="H526" s="485"/>
      <c r="I526" s="485"/>
      <c r="J526" s="485"/>
      <c r="K526" s="485"/>
      <c r="L526" s="485"/>
      <c r="M526" s="485"/>
      <c r="N526" s="485"/>
      <c r="O526" s="485"/>
      <c r="P526" s="485"/>
      <c r="Q526" s="472"/>
      <c r="R526" s="472"/>
      <c r="S526" s="472"/>
      <c r="T526" s="472"/>
      <c r="U526" s="155" t="str">
        <f>IF($C$527&lt;&gt;0,"แสดง",IF($D$527&lt;&gt;0,"แสดง",IF($C$528&lt;&gt;0,"แสดง",IF($D$528&lt;&gt;0,"แสดง","  "))))</f>
        <v xml:space="preserve">  </v>
      </c>
    </row>
    <row r="527" spans="1:21" hidden="1">
      <c r="A527" s="227" t="s">
        <v>1799</v>
      </c>
      <c r="B527" s="219" t="s">
        <v>1798</v>
      </c>
      <c r="C527" s="212">
        <f>SUMIF('ตัดระหว่างกัน 2565'!D:D,'หมายเหตุ (3)'!$B527,'ตัดระหว่างกัน 2565'!L:L)-SUMIF('ตัดระหว่างกัน 2565'!D:D,$B527,'ตัดระหว่างกัน 2565'!K:K)</f>
        <v>0</v>
      </c>
      <c r="D527" s="213">
        <f>SUMIF('ตัดระหว่างกัน 2564'!D:D,$B527,'ตัดระหว่างกัน 2564'!L:L)-SUMIF('ตัดระหว่างกัน 2564'!D:D,'หมายเหตุ (3)'!$B527,'ตัดระหว่างกัน 2564'!K:K)</f>
        <v>0</v>
      </c>
      <c r="E527" s="214" t="s">
        <v>1775</v>
      </c>
      <c r="F527" s="253"/>
      <c r="G527" s="253"/>
      <c r="H527" s="253"/>
      <c r="I527" s="253"/>
      <c r="J527" s="253"/>
      <c r="K527" s="253"/>
      <c r="L527" s="253"/>
      <c r="M527" s="253"/>
      <c r="N527" s="253"/>
      <c r="O527" s="253"/>
      <c r="P527" s="253"/>
      <c r="Q527" s="253"/>
      <c r="R527" s="253"/>
      <c r="S527" s="253"/>
      <c r="T527" s="253"/>
      <c r="U527" s="155" t="str">
        <f t="shared" ref="U527:U552" si="74">IF($C$527&lt;&gt;0,"แสดง",IF($D$527&lt;&gt;0,"แสดง",IF($C$528&lt;&gt;0,"แสดง",IF($D$528&lt;&gt;0,"แสดง","  "))))</f>
        <v xml:space="preserve">  </v>
      </c>
    </row>
    <row r="528" spans="1:21" hidden="1">
      <c r="A528" s="227" t="s">
        <v>1797</v>
      </c>
      <c r="B528" s="219" t="s">
        <v>1796</v>
      </c>
      <c r="C528" s="212">
        <f>SUMIF('ตัดระหว่างกัน 2565'!D:D,'หมายเหตุ (3)'!$B528,'ตัดระหว่างกัน 2565'!L:L)-SUMIF('ตัดระหว่างกัน 2565'!D:D,$B528,'ตัดระหว่างกัน 2565'!K:K)</f>
        <v>0</v>
      </c>
      <c r="D528" s="213">
        <f>SUMIF('ตัดระหว่างกัน 2564'!D:D,$B528,'ตัดระหว่างกัน 2564'!L:L)-SUMIF('ตัดระหว่างกัน 2564'!D:D,'หมายเหตุ (3)'!$B528,'ตัดระหว่างกัน 2564'!K:K)</f>
        <v>0</v>
      </c>
      <c r="E528" s="214" t="s">
        <v>1204</v>
      </c>
      <c r="F528" s="253"/>
      <c r="G528" s="253"/>
      <c r="H528" s="253"/>
      <c r="I528" s="253"/>
      <c r="J528" s="253"/>
      <c r="K528" s="253"/>
      <c r="L528" s="253"/>
      <c r="M528" s="253"/>
      <c r="N528" s="253"/>
      <c r="O528" s="253"/>
      <c r="P528" s="253"/>
      <c r="Q528" s="253"/>
      <c r="R528" s="253"/>
      <c r="S528" s="253"/>
      <c r="T528" s="253"/>
      <c r="U528" s="155" t="str">
        <f t="shared" si="74"/>
        <v xml:space="preserve">  </v>
      </c>
    </row>
    <row r="529" spans="1:21" hidden="1">
      <c r="A529" s="224"/>
      <c r="B529" s="282"/>
      <c r="C529" s="283"/>
      <c r="D529" s="282"/>
      <c r="E529" s="214" t="s">
        <v>1205</v>
      </c>
      <c r="F529" s="253"/>
      <c r="G529" s="253"/>
      <c r="H529" s="253"/>
      <c r="I529" s="253"/>
      <c r="J529" s="253"/>
      <c r="K529" s="253"/>
      <c r="L529" s="253"/>
      <c r="M529" s="253"/>
      <c r="N529" s="253"/>
      <c r="O529" s="253"/>
      <c r="P529" s="253"/>
      <c r="Q529" s="253"/>
      <c r="R529" s="253"/>
      <c r="S529" s="253"/>
      <c r="T529" s="253"/>
      <c r="U529" s="155" t="str">
        <f t="shared" si="74"/>
        <v xml:space="preserve">  </v>
      </c>
    </row>
    <row r="530" spans="1:21" hidden="1">
      <c r="A530" s="155"/>
      <c r="B530" s="155"/>
      <c r="C530" s="155"/>
      <c r="D530" s="155"/>
      <c r="E530" s="472"/>
      <c r="H530" s="179"/>
      <c r="I530" s="179"/>
      <c r="J530" s="473" t="s">
        <v>973</v>
      </c>
      <c r="K530" s="179"/>
      <c r="L530" s="179"/>
      <c r="M530" s="179"/>
      <c r="N530" s="473"/>
      <c r="O530" s="473"/>
      <c r="P530" s="473"/>
      <c r="Q530" s="473"/>
      <c r="R530" s="473"/>
      <c r="S530" s="473"/>
      <c r="T530" s="473"/>
      <c r="U530" s="155" t="str">
        <f t="shared" si="74"/>
        <v xml:space="preserve">  </v>
      </c>
    </row>
    <row r="531" spans="1:21" hidden="1">
      <c r="A531" s="155"/>
      <c r="B531" s="155"/>
      <c r="C531" s="155"/>
      <c r="D531" s="155"/>
      <c r="E531" s="472"/>
      <c r="F531" s="284" t="s">
        <v>1763</v>
      </c>
      <c r="G531" s="284"/>
      <c r="H531" s="284"/>
      <c r="I531" s="284"/>
      <c r="J531" s="284"/>
      <c r="K531" s="473"/>
      <c r="L531" s="179"/>
      <c r="M531" s="179"/>
      <c r="N531" s="473"/>
      <c r="O531" s="473"/>
      <c r="P531" s="473"/>
      <c r="Q531" s="473"/>
      <c r="R531" s="473"/>
      <c r="S531" s="473"/>
      <c r="T531" s="473"/>
      <c r="U531" s="155" t="str">
        <f t="shared" si="74"/>
        <v xml:space="preserve">  </v>
      </c>
    </row>
    <row r="532" spans="1:21" hidden="1">
      <c r="A532" s="267"/>
      <c r="B532" s="285"/>
      <c r="C532" s="286"/>
      <c r="D532" s="285"/>
      <c r="E532" s="209"/>
      <c r="F532" s="490" t="s">
        <v>1787</v>
      </c>
      <c r="G532" s="474"/>
      <c r="H532" s="490" t="s">
        <v>1006</v>
      </c>
      <c r="I532" s="474"/>
      <c r="J532" s="489" t="s">
        <v>21</v>
      </c>
      <c r="K532" s="475"/>
      <c r="L532" s="288"/>
      <c r="M532" s="288"/>
      <c r="N532" s="288"/>
      <c r="O532" s="288"/>
      <c r="P532" s="209"/>
      <c r="Q532" s="209"/>
      <c r="R532" s="475"/>
      <c r="S532" s="475"/>
      <c r="T532" s="475"/>
      <c r="U532" s="155" t="str">
        <f t="shared" si="74"/>
        <v xml:space="preserve">  </v>
      </c>
    </row>
    <row r="533" spans="1:21" hidden="1">
      <c r="A533" s="267"/>
      <c r="B533" s="285"/>
      <c r="C533" s="286"/>
      <c r="D533" s="285"/>
      <c r="E533" s="209"/>
      <c r="F533" s="490"/>
      <c r="G533" s="474"/>
      <c r="H533" s="490"/>
      <c r="I533" s="474"/>
      <c r="J533" s="489"/>
      <c r="K533" s="475"/>
      <c r="L533" s="288"/>
      <c r="M533" s="288"/>
      <c r="N533" s="288"/>
      <c r="O533" s="288"/>
      <c r="P533" s="209"/>
      <c r="Q533" s="209"/>
      <c r="R533" s="475"/>
      <c r="S533" s="475"/>
      <c r="T533" s="475"/>
      <c r="U533" s="155" t="str">
        <f t="shared" si="74"/>
        <v xml:space="preserve">  </v>
      </c>
    </row>
    <row r="534" spans="1:21" hidden="1">
      <c r="A534" s="223"/>
      <c r="B534" s="223"/>
      <c r="C534" s="229"/>
      <c r="D534" s="223"/>
      <c r="E534" s="214" t="s">
        <v>1007</v>
      </c>
      <c r="F534" s="216"/>
      <c r="G534" s="216"/>
      <c r="H534" s="216"/>
      <c r="I534" s="216"/>
      <c r="J534" s="216"/>
      <c r="K534" s="173"/>
      <c r="L534" s="173"/>
      <c r="M534" s="173"/>
      <c r="N534" s="173"/>
      <c r="O534" s="173"/>
      <c r="P534" s="173"/>
      <c r="Q534" s="173"/>
      <c r="R534" s="173"/>
      <c r="S534" s="173"/>
      <c r="T534" s="173"/>
      <c r="U534" s="155" t="str">
        <f t="shared" si="74"/>
        <v xml:space="preserve">  </v>
      </c>
    </row>
    <row r="535" spans="1:21" hidden="1">
      <c r="A535" s="223"/>
      <c r="B535" s="223"/>
      <c r="C535" s="229"/>
      <c r="D535" s="223"/>
      <c r="E535" s="214" t="s">
        <v>1854</v>
      </c>
      <c r="F535" s="289"/>
      <c r="G535" s="216"/>
      <c r="H535" s="289"/>
      <c r="I535" s="216"/>
      <c r="J535" s="289"/>
      <c r="K535" s="173"/>
      <c r="L535" s="173"/>
      <c r="M535" s="173"/>
      <c r="N535" s="173"/>
      <c r="O535" s="173"/>
      <c r="P535" s="173"/>
      <c r="Q535" s="173"/>
      <c r="R535" s="173"/>
      <c r="S535" s="173"/>
      <c r="T535" s="173"/>
      <c r="U535" s="155" t="str">
        <f t="shared" si="74"/>
        <v xml:space="preserve">  </v>
      </c>
    </row>
    <row r="536" spans="1:21" ht="20.25" hidden="1" thickBot="1">
      <c r="A536" s="203"/>
      <c r="B536" s="203"/>
      <c r="C536" s="290"/>
      <c r="D536" s="203"/>
      <c r="E536" s="209" t="s">
        <v>1008</v>
      </c>
      <c r="F536" s="291">
        <f>SUM(F534:F535)</f>
        <v>0</v>
      </c>
      <c r="G536" s="216"/>
      <c r="H536" s="291">
        <f>SUM(H534:H535)</f>
        <v>0</v>
      </c>
      <c r="I536" s="216"/>
      <c r="J536" s="291">
        <f>SUM(J534:J535)</f>
        <v>0</v>
      </c>
      <c r="K536" s="475"/>
      <c r="L536" s="475"/>
      <c r="M536" s="475"/>
      <c r="N536" s="475"/>
      <c r="O536" s="475"/>
      <c r="P536" s="475"/>
      <c r="Q536" s="475"/>
      <c r="R536" s="475"/>
      <c r="S536" s="475"/>
      <c r="T536" s="475"/>
      <c r="U536" s="155" t="str">
        <f t="shared" si="74"/>
        <v xml:space="preserve">  </v>
      </c>
    </row>
    <row r="537" spans="1:21" hidden="1">
      <c r="A537" s="223"/>
      <c r="B537" s="223"/>
      <c r="C537" s="229"/>
      <c r="D537" s="223"/>
      <c r="E537" s="214"/>
      <c r="F537" s="173"/>
      <c r="G537" s="216"/>
      <c r="H537" s="173"/>
      <c r="I537" s="173"/>
      <c r="J537" s="173"/>
      <c r="K537" s="173"/>
      <c r="L537" s="173"/>
      <c r="M537" s="173"/>
      <c r="N537" s="173"/>
      <c r="O537" s="173"/>
      <c r="P537" s="173"/>
      <c r="Q537" s="173"/>
      <c r="R537" s="173"/>
      <c r="S537" s="173"/>
      <c r="T537" s="173"/>
      <c r="U537" s="155" t="str">
        <f t="shared" si="74"/>
        <v xml:space="preserve">  </v>
      </c>
    </row>
    <row r="538" spans="1:21" hidden="1">
      <c r="A538" s="271"/>
      <c r="B538" s="271"/>
      <c r="C538" s="272"/>
      <c r="D538" s="271"/>
      <c r="E538" s="472"/>
      <c r="F538" s="284" t="s">
        <v>1773</v>
      </c>
      <c r="G538" s="284"/>
      <c r="H538" s="284"/>
      <c r="I538" s="284"/>
      <c r="J538" s="284"/>
      <c r="K538" s="473"/>
      <c r="L538" s="486"/>
      <c r="M538" s="486"/>
      <c r="N538" s="486"/>
      <c r="O538" s="486"/>
      <c r="P538" s="486"/>
      <c r="Q538" s="473"/>
      <c r="R538" s="473"/>
      <c r="S538" s="473"/>
      <c r="T538" s="473"/>
      <c r="U538" s="155" t="str">
        <f t="shared" si="74"/>
        <v xml:space="preserve">  </v>
      </c>
    </row>
    <row r="539" spans="1:21" hidden="1">
      <c r="A539" s="267"/>
      <c r="B539" s="285"/>
      <c r="C539" s="286"/>
      <c r="D539" s="285"/>
      <c r="E539" s="209"/>
      <c r="F539" s="490" t="s">
        <v>1787</v>
      </c>
      <c r="G539" s="216"/>
      <c r="H539" s="490" t="s">
        <v>1006</v>
      </c>
      <c r="I539" s="474"/>
      <c r="J539" s="489" t="s">
        <v>21</v>
      </c>
      <c r="K539" s="475"/>
      <c r="L539" s="288"/>
      <c r="M539" s="288"/>
      <c r="N539" s="288"/>
      <c r="O539" s="288"/>
      <c r="P539" s="209"/>
      <c r="Q539" s="209"/>
      <c r="R539" s="475"/>
      <c r="S539" s="475"/>
      <c r="T539" s="475"/>
      <c r="U539" s="155" t="str">
        <f t="shared" si="74"/>
        <v xml:space="preserve">  </v>
      </c>
    </row>
    <row r="540" spans="1:21" hidden="1">
      <c r="A540" s="267"/>
      <c r="B540" s="285"/>
      <c r="C540" s="286"/>
      <c r="D540" s="285"/>
      <c r="E540" s="209"/>
      <c r="F540" s="490"/>
      <c r="G540" s="216"/>
      <c r="H540" s="490"/>
      <c r="I540" s="474"/>
      <c r="J540" s="489"/>
      <c r="K540" s="475"/>
      <c r="L540" s="288"/>
      <c r="M540" s="288"/>
      <c r="N540" s="288"/>
      <c r="O540" s="288"/>
      <c r="P540" s="209"/>
      <c r="Q540" s="209"/>
      <c r="R540" s="475"/>
      <c r="S540" s="475"/>
      <c r="T540" s="475"/>
      <c r="U540" s="155" t="str">
        <f t="shared" si="74"/>
        <v xml:space="preserve">  </v>
      </c>
    </row>
    <row r="541" spans="1:21" hidden="1">
      <c r="A541" s="223"/>
      <c r="B541" s="223"/>
      <c r="C541" s="229"/>
      <c r="D541" s="223"/>
      <c r="E541" s="214" t="s">
        <v>1007</v>
      </c>
      <c r="F541" s="216"/>
      <c r="G541" s="216"/>
      <c r="H541" s="216"/>
      <c r="I541" s="216"/>
      <c r="J541" s="216"/>
      <c r="K541" s="173"/>
      <c r="L541" s="173"/>
      <c r="M541" s="173"/>
      <c r="N541" s="173"/>
      <c r="O541" s="173"/>
      <c r="P541" s="173"/>
      <c r="Q541" s="173"/>
      <c r="R541" s="173"/>
      <c r="S541" s="173"/>
      <c r="T541" s="173"/>
      <c r="U541" s="155" t="str">
        <f t="shared" si="74"/>
        <v xml:space="preserve">  </v>
      </c>
    </row>
    <row r="542" spans="1:21" hidden="1">
      <c r="A542" s="223"/>
      <c r="B542" s="223"/>
      <c r="C542" s="229"/>
      <c r="D542" s="223"/>
      <c r="E542" s="214" t="s">
        <v>1854</v>
      </c>
      <c r="F542" s="289"/>
      <c r="G542" s="216"/>
      <c r="H542" s="289"/>
      <c r="I542" s="216"/>
      <c r="J542" s="289"/>
      <c r="K542" s="173"/>
      <c r="L542" s="173"/>
      <c r="M542" s="173"/>
      <c r="N542" s="173"/>
      <c r="O542" s="173"/>
      <c r="P542" s="173"/>
      <c r="Q542" s="173"/>
      <c r="R542" s="173"/>
      <c r="S542" s="173"/>
      <c r="T542" s="173"/>
      <c r="U542" s="155" t="str">
        <f t="shared" si="74"/>
        <v xml:space="preserve">  </v>
      </c>
    </row>
    <row r="543" spans="1:21" ht="20.25" hidden="1" thickBot="1">
      <c r="A543" s="203"/>
      <c r="B543" s="203"/>
      <c r="C543" s="290"/>
      <c r="D543" s="203"/>
      <c r="E543" s="209" t="s">
        <v>1008</v>
      </c>
      <c r="F543" s="291">
        <f>SUM(F541:F542)</f>
        <v>0</v>
      </c>
      <c r="G543" s="291"/>
      <c r="H543" s="291">
        <f>SUM(H541:H542)</f>
        <v>0</v>
      </c>
      <c r="I543" s="216"/>
      <c r="J543" s="291">
        <f>SUM(J541:J542)</f>
        <v>0</v>
      </c>
      <c r="K543" s="475"/>
      <c r="L543" s="475"/>
      <c r="M543" s="475"/>
      <c r="N543" s="475"/>
      <c r="O543" s="475"/>
      <c r="P543" s="475"/>
      <c r="Q543" s="475"/>
      <c r="R543" s="475"/>
      <c r="S543" s="475"/>
      <c r="T543" s="475"/>
      <c r="U543" s="155" t="str">
        <f t="shared" si="74"/>
        <v xml:space="preserve">  </v>
      </c>
    </row>
    <row r="544" spans="1:21" hidden="1">
      <c r="A544" s="223"/>
      <c r="B544" s="223"/>
      <c r="C544" s="229"/>
      <c r="D544" s="223"/>
      <c r="E544" s="214"/>
      <c r="F544" s="173"/>
      <c r="G544" s="173"/>
      <c r="H544" s="173"/>
      <c r="I544" s="173"/>
      <c r="J544" s="173"/>
      <c r="K544" s="173"/>
      <c r="L544" s="173"/>
      <c r="M544" s="173"/>
      <c r="N544" s="173"/>
      <c r="O544" s="173"/>
      <c r="P544" s="173"/>
      <c r="Q544" s="173"/>
      <c r="R544" s="173"/>
      <c r="S544" s="173"/>
      <c r="T544" s="173"/>
      <c r="U544" s="155" t="str">
        <f t="shared" si="74"/>
        <v xml:space="preserve">  </v>
      </c>
    </row>
    <row r="545" spans="1:21" hidden="1">
      <c r="A545" s="224"/>
      <c r="B545" s="224"/>
      <c r="C545" s="266"/>
      <c r="D545" s="224"/>
      <c r="E545" s="214" t="s">
        <v>1776</v>
      </c>
      <c r="F545" s="214"/>
      <c r="G545" s="214"/>
      <c r="H545" s="214"/>
      <c r="I545" s="214"/>
      <c r="J545" s="214"/>
      <c r="K545" s="214"/>
      <c r="L545" s="214"/>
      <c r="M545" s="214"/>
      <c r="N545" s="214"/>
      <c r="O545" s="214"/>
      <c r="P545" s="214"/>
      <c r="Q545" s="214"/>
      <c r="R545" s="214"/>
      <c r="S545" s="214"/>
      <c r="T545" s="214"/>
      <c r="U545" s="155" t="str">
        <f t="shared" si="74"/>
        <v xml:space="preserve">  </v>
      </c>
    </row>
    <row r="546" spans="1:21" hidden="1">
      <c r="A546" s="211"/>
      <c r="B546" s="267"/>
      <c r="C546" s="268"/>
      <c r="D546" s="267"/>
      <c r="E546" s="253"/>
      <c r="F546" s="489">
        <v>2565</v>
      </c>
      <c r="G546" s="489"/>
      <c r="H546" s="489"/>
      <c r="I546" s="489"/>
      <c r="J546" s="489"/>
      <c r="K546" s="489"/>
      <c r="L546" s="489"/>
      <c r="M546" s="475"/>
      <c r="N546" s="489">
        <v>2564</v>
      </c>
      <c r="O546" s="489"/>
      <c r="P546" s="489"/>
      <c r="Q546" s="489"/>
      <c r="R546" s="489"/>
      <c r="S546" s="489"/>
      <c r="T546" s="489"/>
      <c r="U546" s="155" t="str">
        <f t="shared" si="74"/>
        <v xml:space="preserve">  </v>
      </c>
    </row>
    <row r="547" spans="1:21" hidden="1">
      <c r="A547" s="211"/>
      <c r="F547" s="475" t="s">
        <v>1009</v>
      </c>
      <c r="G547" s="475"/>
      <c r="H547" s="475" t="s">
        <v>1010</v>
      </c>
      <c r="I547" s="475"/>
      <c r="J547" s="475" t="s">
        <v>1011</v>
      </c>
      <c r="K547" s="475"/>
      <c r="L547" s="475" t="s">
        <v>21</v>
      </c>
      <c r="M547" s="475"/>
      <c r="N547" s="475" t="s">
        <v>1009</v>
      </c>
      <c r="O547" s="475"/>
      <c r="P547" s="475" t="s">
        <v>1010</v>
      </c>
      <c r="Q547" s="475"/>
      <c r="R547" s="475" t="s">
        <v>1011</v>
      </c>
      <c r="S547" s="475"/>
      <c r="T547" s="475" t="s">
        <v>21</v>
      </c>
      <c r="U547" s="155" t="str">
        <f t="shared" si="74"/>
        <v xml:space="preserve">  </v>
      </c>
    </row>
    <row r="548" spans="1:21" hidden="1">
      <c r="A548" s="211"/>
      <c r="E548" s="180" t="s">
        <v>1007</v>
      </c>
      <c r="F548" s="216"/>
      <c r="G548" s="216"/>
      <c r="H548" s="216"/>
      <c r="I548" s="252"/>
      <c r="J548" s="216"/>
      <c r="K548" s="216"/>
      <c r="L548" s="216">
        <f>SUM(F548:J548)</f>
        <v>0</v>
      </c>
      <c r="M548" s="216"/>
      <c r="N548" s="216"/>
      <c r="O548" s="252"/>
      <c r="P548" s="216"/>
      <c r="Q548" s="252"/>
      <c r="R548" s="216"/>
      <c r="S548" s="252"/>
      <c r="T548" s="216">
        <f>SUM(K548:P548)</f>
        <v>0</v>
      </c>
      <c r="U548" s="155" t="str">
        <f t="shared" si="74"/>
        <v xml:space="preserve">  </v>
      </c>
    </row>
    <row r="549" spans="1:21" hidden="1">
      <c r="A549" s="203"/>
      <c r="E549" s="180" t="s">
        <v>1012</v>
      </c>
      <c r="F549" s="270"/>
      <c r="G549" s="216"/>
      <c r="H549" s="270"/>
      <c r="I549" s="252"/>
      <c r="J549" s="270"/>
      <c r="K549" s="216"/>
      <c r="L549" s="216">
        <f t="shared" ref="L549" si="75">SUM(F549:J549)</f>
        <v>0</v>
      </c>
      <c r="M549" s="216"/>
      <c r="N549" s="270"/>
      <c r="O549" s="252"/>
      <c r="P549" s="270"/>
      <c r="Q549" s="252"/>
      <c r="R549" s="270"/>
      <c r="S549" s="252"/>
      <c r="T549" s="216">
        <f t="shared" ref="T549" si="76">SUM(K549:P549)</f>
        <v>0</v>
      </c>
      <c r="U549" s="155" t="str">
        <f t="shared" si="74"/>
        <v xml:space="preserve">  </v>
      </c>
    </row>
    <row r="550" spans="1:21" ht="20.25" hidden="1" thickBot="1">
      <c r="A550" s="203"/>
      <c r="E550" s="230"/>
      <c r="F550" s="291">
        <f>SUM(F548:F549)</f>
        <v>0</v>
      </c>
      <c r="G550" s="216"/>
      <c r="H550" s="291">
        <f t="shared" ref="H550:N550" si="77">SUM(H548:H549)</f>
        <v>0</v>
      </c>
      <c r="I550" s="252"/>
      <c r="J550" s="291">
        <f t="shared" si="77"/>
        <v>0</v>
      </c>
      <c r="K550" s="216"/>
      <c r="L550" s="292">
        <f t="shared" si="77"/>
        <v>0</v>
      </c>
      <c r="M550" s="216"/>
      <c r="N550" s="291">
        <f t="shared" si="77"/>
        <v>0</v>
      </c>
      <c r="O550" s="475"/>
      <c r="P550" s="291">
        <f t="shared" ref="P550" si="78">SUM(P548:P549)</f>
        <v>0</v>
      </c>
      <c r="Q550" s="475"/>
      <c r="R550" s="291">
        <f t="shared" ref="R550:T550" si="79">SUM(R548:R549)</f>
        <v>0</v>
      </c>
      <c r="S550" s="475"/>
      <c r="T550" s="292">
        <f t="shared" si="79"/>
        <v>0</v>
      </c>
      <c r="U550" s="155" t="str">
        <f t="shared" si="74"/>
        <v xml:space="preserve">  </v>
      </c>
    </row>
    <row r="551" spans="1:21" hidden="1">
      <c r="G551" s="216"/>
      <c r="I551" s="252"/>
      <c r="K551" s="173"/>
      <c r="M551" s="216"/>
      <c r="O551" s="475"/>
      <c r="Q551" s="475"/>
      <c r="S551" s="475"/>
      <c r="U551" s="155" t="str">
        <f t="shared" si="74"/>
        <v xml:space="preserve">  </v>
      </c>
    </row>
    <row r="552" spans="1:21" hidden="1">
      <c r="K552" s="173"/>
      <c r="Q552" s="475"/>
      <c r="S552" s="475"/>
      <c r="U552" s="155" t="str">
        <f t="shared" si="74"/>
        <v xml:space="preserve">  </v>
      </c>
    </row>
    <row r="553" spans="1:21">
      <c r="A553" s="203"/>
      <c r="B553" s="204"/>
      <c r="C553" s="205"/>
      <c r="D553" s="204"/>
      <c r="E553" s="472" t="s">
        <v>2053</v>
      </c>
      <c r="F553" s="179"/>
      <c r="G553" s="179"/>
      <c r="H553" s="179"/>
      <c r="I553" s="208"/>
      <c r="U553" s="155" t="str">
        <f>IF($F$564&lt;&gt;0,"แสดง",IF($H$564&lt;&gt;0,"แสดง","  "))</f>
        <v>แสดง</v>
      </c>
    </row>
    <row r="554" spans="1:21">
      <c r="A554" s="223"/>
      <c r="B554" s="204"/>
      <c r="C554" s="205"/>
      <c r="D554" s="204"/>
      <c r="E554" s="209"/>
      <c r="H554" s="473" t="s">
        <v>973</v>
      </c>
      <c r="I554" s="208"/>
      <c r="U554" s="155" t="str">
        <f t="shared" ref="U554:U555" si="80">IF($F$564&lt;&gt;0,"แสดง",IF($H$564&lt;&gt;0,"แสดง","  "))</f>
        <v>แสดง</v>
      </c>
    </row>
    <row r="555" spans="1:21">
      <c r="A555" s="223"/>
      <c r="B555" s="204"/>
      <c r="C555" s="205"/>
      <c r="D555" s="204"/>
      <c r="E555" s="209"/>
      <c r="F555" s="473">
        <v>2565</v>
      </c>
      <c r="G555" s="473"/>
      <c r="H555" s="473">
        <v>2564</v>
      </c>
      <c r="I555" s="473"/>
      <c r="U555" s="155" t="str">
        <f t="shared" si="80"/>
        <v>แสดง</v>
      </c>
    </row>
    <row r="556" spans="1:21">
      <c r="A556" s="224" t="s">
        <v>203</v>
      </c>
      <c r="B556" s="211" t="s">
        <v>202</v>
      </c>
      <c r="C556" s="212">
        <f>SUMIF('ตัดระหว่างกัน 2565'!D:D,'หมายเหตุ (3)'!$B556,'ตัดระหว่างกัน 2565'!L:L)-SUMIF('ตัดระหว่างกัน 2565'!D:D,$B556,'ตัดระหว่างกัน 2565'!K:K)</f>
        <v>848071.02</v>
      </c>
      <c r="D556" s="213">
        <f>SUMIF('ตัดระหว่างกัน 2564'!D:D,$B556,'ตัดระหว่างกัน 2564'!L:L)-SUMIF('ตัดระหว่างกัน 2564'!D:D,'หมายเหตุ (3)'!$B556,'ตัดระหว่างกัน 2564'!K:K)</f>
        <v>845871.56</v>
      </c>
      <c r="E556" s="214" t="s">
        <v>176</v>
      </c>
      <c r="F556" s="215">
        <f>SUM(C556)</f>
        <v>848071.02</v>
      </c>
      <c r="G556" s="215"/>
      <c r="H556" s="215">
        <f>SUM(D556)</f>
        <v>845871.56</v>
      </c>
      <c r="I556" s="173"/>
      <c r="U556" s="155" t="str">
        <f t="shared" ref="U556:U580" si="81">IF(F556&lt;&gt;0,"แสดง",IF(H556&lt;&gt;0,"แสดง","  "))</f>
        <v>แสดง</v>
      </c>
    </row>
    <row r="557" spans="1:21" hidden="1">
      <c r="A557" s="224" t="s">
        <v>204</v>
      </c>
      <c r="B557" s="211" t="s">
        <v>205</v>
      </c>
      <c r="C557" s="212">
        <f>SUMIF('ตัดระหว่างกัน 2565'!D:D,'หมายเหตุ (3)'!$B557,'ตัดระหว่างกัน 2565'!L:L)-SUMIF('ตัดระหว่างกัน 2565'!D:D,$B557,'ตัดระหว่างกัน 2565'!K:K)</f>
        <v>0</v>
      </c>
      <c r="D557" s="213">
        <f>SUMIF('ตัดระหว่างกัน 2564'!D:D,$B557,'ตัดระหว่างกัน 2564'!L:L)-SUMIF('ตัดระหว่างกัน 2564'!D:D,'หมายเหตุ (3)'!$B557,'ตัดระหว่างกัน 2564'!K:K)</f>
        <v>0</v>
      </c>
      <c r="E557" s="214" t="s">
        <v>204</v>
      </c>
      <c r="F557" s="215">
        <f t="shared" ref="F557:F560" si="82">SUM(C557)</f>
        <v>0</v>
      </c>
      <c r="G557" s="215"/>
      <c r="H557" s="215">
        <f>SUM(D557)</f>
        <v>0</v>
      </c>
      <c r="I557" s="173"/>
      <c r="U557" s="155" t="str">
        <f t="shared" si="81"/>
        <v xml:space="preserve">  </v>
      </c>
    </row>
    <row r="558" spans="1:21" hidden="1">
      <c r="A558" s="224" t="s">
        <v>207</v>
      </c>
      <c r="B558" s="211" t="s">
        <v>206</v>
      </c>
      <c r="C558" s="212">
        <f>SUMIF('ตัดระหว่างกัน 2565'!D:D,'หมายเหตุ (3)'!$B558,'ตัดระหว่างกัน 2565'!L:L)-SUMIF('ตัดระหว่างกัน 2565'!D:D,$B558,'ตัดระหว่างกัน 2565'!K:K)</f>
        <v>0</v>
      </c>
      <c r="D558" s="213">
        <f>SUMIF('ตัดระหว่างกัน 2564'!D:D,$B558,'ตัดระหว่างกัน 2564'!L:L)-SUMIF('ตัดระหว่างกัน 2564'!D:D,'หมายเหตุ (3)'!$B558,'ตัดระหว่างกัน 2564'!K:K)</f>
        <v>0</v>
      </c>
      <c r="E558" s="214" t="s">
        <v>182</v>
      </c>
      <c r="F558" s="215">
        <f t="shared" si="82"/>
        <v>0</v>
      </c>
      <c r="G558" s="215"/>
      <c r="H558" s="215">
        <f>SUM(D558)</f>
        <v>0</v>
      </c>
      <c r="I558" s="173"/>
      <c r="U558" s="155" t="str">
        <f t="shared" si="81"/>
        <v xml:space="preserve">  </v>
      </c>
    </row>
    <row r="559" spans="1:21">
      <c r="A559" s="224" t="s">
        <v>209</v>
      </c>
      <c r="B559" s="211" t="s">
        <v>208</v>
      </c>
      <c r="C559" s="212">
        <f>SUMIF('ตัดระหว่างกัน 2565'!D:D,'หมายเหตุ (3)'!$B559,'ตัดระหว่างกัน 2565'!L:L)-SUMIF('ตัดระหว่างกัน 2565'!D:D,$B559,'ตัดระหว่างกัน 2565'!K:K)</f>
        <v>362635</v>
      </c>
      <c r="D559" s="213">
        <f>SUMIF('ตัดระหว่างกัน 2564'!D:D,$B559,'ตัดระหว่างกัน 2564'!L:L)-SUMIF('ตัดระหว่างกัน 2564'!D:D,'หมายเหตุ (3)'!$B559,'ตัดระหว่างกัน 2564'!K:K)</f>
        <v>123718</v>
      </c>
      <c r="E559" s="214" t="s">
        <v>183</v>
      </c>
      <c r="F559" s="215">
        <f t="shared" si="82"/>
        <v>362635</v>
      </c>
      <c r="G559" s="215"/>
      <c r="H559" s="215">
        <f>SUM(D559)</f>
        <v>123718</v>
      </c>
      <c r="I559" s="173"/>
      <c r="U559" s="155" t="str">
        <f t="shared" si="81"/>
        <v>แสดง</v>
      </c>
    </row>
    <row r="560" spans="1:21" hidden="1">
      <c r="A560" s="224" t="s">
        <v>211</v>
      </c>
      <c r="B560" s="211" t="s">
        <v>210</v>
      </c>
      <c r="C560" s="212">
        <f>SUMIF('ตัดระหว่างกัน 2565'!D:D,'หมายเหตุ (3)'!$B560,'ตัดระหว่างกัน 2565'!L:L)-SUMIF('ตัดระหว่างกัน 2565'!D:D,$B560,'ตัดระหว่างกัน 2565'!K:K)</f>
        <v>0</v>
      </c>
      <c r="D560" s="213">
        <f>SUMIF('ตัดระหว่างกัน 2564'!D:D,$B560,'ตัดระหว่างกัน 2564'!L:L)-SUMIF('ตัดระหว่างกัน 2564'!D:D,'หมายเหตุ (3)'!$B560,'ตัดระหว่างกัน 2564'!K:K)</f>
        <v>0</v>
      </c>
      <c r="E560" s="214" t="s">
        <v>186</v>
      </c>
      <c r="F560" s="215">
        <f t="shared" si="82"/>
        <v>0</v>
      </c>
      <c r="G560" s="215"/>
      <c r="H560" s="215">
        <f>SUM(D560)</f>
        <v>0</v>
      </c>
      <c r="I560" s="173"/>
      <c r="U560" s="155" t="str">
        <f t="shared" si="81"/>
        <v xml:space="preserve">  </v>
      </c>
    </row>
    <row r="561" spans="1:21" hidden="1">
      <c r="A561" s="224" t="s">
        <v>1550</v>
      </c>
      <c r="B561" s="225" t="s">
        <v>1549</v>
      </c>
      <c r="C561" s="212">
        <f>SUMIF('ตัดระหว่างกัน 2565'!D:D,'หมายเหตุ (3)'!$B561,'ตัดระหว่างกัน 2565'!L:L)-SUMIF('ตัดระหว่างกัน 2565'!D:D,$B561,'ตัดระหว่างกัน 2565'!K:K)</f>
        <v>0</v>
      </c>
      <c r="D561" s="213">
        <f>SUMIF('ตัดระหว่างกัน 2564'!D:D,$B561,'ตัดระหว่างกัน 2564'!L:L)-SUMIF('ตัดระหว่างกัน 2564'!D:D,'หมายเหตุ (3)'!$B561,'ตัดระหว่างกัน 2564'!K:K)</f>
        <v>0</v>
      </c>
      <c r="E561" s="185" t="s">
        <v>189</v>
      </c>
      <c r="F561" s="261">
        <f>SUM(C561:C563)</f>
        <v>0</v>
      </c>
      <c r="G561" s="215"/>
      <c r="H561" s="261">
        <f>SUM(D561:D563)</f>
        <v>0</v>
      </c>
      <c r="I561" s="159"/>
      <c r="U561" s="155" t="str">
        <f t="shared" si="81"/>
        <v xml:space="preserve">  </v>
      </c>
    </row>
    <row r="562" spans="1:21" hidden="1">
      <c r="A562" s="224" t="s">
        <v>1552</v>
      </c>
      <c r="B562" s="225" t="s">
        <v>1551</v>
      </c>
      <c r="C562" s="212">
        <f>SUMIF('ตัดระหว่างกัน 2565'!D:D,'หมายเหตุ (3)'!$B562,'ตัดระหว่างกัน 2565'!L:L)-SUMIF('ตัดระหว่างกัน 2565'!D:D,$B562,'ตัดระหว่างกัน 2565'!K:K)</f>
        <v>0</v>
      </c>
      <c r="D562" s="213">
        <f>SUMIF('ตัดระหว่างกัน 2564'!D:D,$B562,'ตัดระหว่างกัน 2564'!L:L)-SUMIF('ตัดระหว่างกัน 2564'!D:D,'หมายเหตุ (3)'!$B562,'ตัดระหว่างกัน 2564'!K:K)</f>
        <v>0</v>
      </c>
      <c r="E562" s="185"/>
      <c r="F562" s="159"/>
      <c r="G562" s="215"/>
      <c r="H562" s="159"/>
      <c r="I562" s="159"/>
      <c r="U562" s="155" t="str">
        <f t="shared" si="81"/>
        <v xml:space="preserve">  </v>
      </c>
    </row>
    <row r="563" spans="1:21" hidden="1">
      <c r="A563" s="224" t="s">
        <v>1554</v>
      </c>
      <c r="B563" s="225" t="s">
        <v>1553</v>
      </c>
      <c r="C563" s="212">
        <f>SUMIF('ตัดระหว่างกัน 2565'!D:D,'หมายเหตุ (3)'!$B563,'ตัดระหว่างกัน 2565'!L:L)-SUMIF('ตัดระหว่างกัน 2565'!D:D,$B563,'ตัดระหว่างกัน 2565'!K:K)</f>
        <v>0</v>
      </c>
      <c r="D563" s="213">
        <f>SUMIF('ตัดระหว่างกัน 2564'!D:D,$B563,'ตัดระหว่างกัน 2564'!L:L)-SUMIF('ตัดระหว่างกัน 2564'!D:D,'หมายเหตุ (3)'!$B563,'ตัดระหว่างกัน 2564'!K:K)</f>
        <v>0</v>
      </c>
      <c r="E563" s="185"/>
      <c r="F563" s="159"/>
      <c r="G563" s="215"/>
      <c r="H563" s="159"/>
      <c r="I563" s="159"/>
      <c r="U563" s="155" t="str">
        <f t="shared" si="81"/>
        <v xml:space="preserve">  </v>
      </c>
    </row>
    <row r="564" spans="1:21" ht="20.25" thickBot="1">
      <c r="E564" s="209" t="s">
        <v>1088</v>
      </c>
      <c r="F564" s="231">
        <f>SUM(F556:F561)</f>
        <v>1210706.02</v>
      </c>
      <c r="G564" s="215"/>
      <c r="H564" s="231">
        <f>SUM(H556:H561)</f>
        <v>969589.56</v>
      </c>
      <c r="I564" s="475"/>
      <c r="J564" s="217"/>
      <c r="K564" s="217"/>
      <c r="L564" s="175"/>
      <c r="M564" s="175"/>
      <c r="U564" s="155" t="str">
        <f t="shared" si="81"/>
        <v>แสดง</v>
      </c>
    </row>
    <row r="565" spans="1:21" ht="20.25" hidden="1" thickTop="1">
      <c r="G565" s="215"/>
      <c r="U565" s="155" t="str">
        <f t="shared" ref="U565:U569" si="83">IF($F$564&lt;&gt;0,"แสดง",IF($H$564&lt;&gt;0,"แสดง","  "))</f>
        <v>แสดง</v>
      </c>
    </row>
    <row r="566" spans="1:21" ht="20.25" hidden="1" thickTop="1">
      <c r="G566" s="215"/>
    </row>
    <row r="567" spans="1:21" ht="20.25" hidden="1" thickTop="1">
      <c r="G567" s="215"/>
    </row>
    <row r="568" spans="1:21" ht="20.25" hidden="1" thickTop="1">
      <c r="G568" s="215"/>
    </row>
    <row r="569" spans="1:21" ht="20.25" hidden="1" thickTop="1">
      <c r="G569" s="215"/>
      <c r="U569" s="155" t="str">
        <f t="shared" si="83"/>
        <v>แสดง</v>
      </c>
    </row>
    <row r="570" spans="1:21" ht="20.25" hidden="1" thickTop="1">
      <c r="E570" s="293" t="s">
        <v>1886</v>
      </c>
      <c r="F570" s="293"/>
      <c r="G570" s="293"/>
      <c r="H570" s="293"/>
      <c r="I570" s="293"/>
      <c r="J570" s="293"/>
      <c r="K570" s="293"/>
      <c r="L570" s="293"/>
      <c r="M570" s="293"/>
      <c r="N570" s="293"/>
      <c r="O570" s="293"/>
      <c r="P570" s="293"/>
      <c r="Q570" s="293"/>
      <c r="R570" s="487"/>
      <c r="S570" s="487"/>
      <c r="T570" s="487"/>
      <c r="U570" s="155" t="str">
        <f>IF($C$571&lt;&gt;0,"แสดง",IF($D$571&lt;&gt;0,"แสดง","  "))</f>
        <v xml:space="preserve">  </v>
      </c>
    </row>
    <row r="571" spans="1:21" ht="20.25" hidden="1" thickTop="1">
      <c r="A571" s="201" t="s">
        <v>1761</v>
      </c>
      <c r="B571" s="225" t="s">
        <v>1795</v>
      </c>
      <c r="C571" s="212">
        <f>SUMIF('ตัดระหว่างกัน 2565'!D:D,'หมายเหตุ (3)'!$B571,'ตัดระหว่างกัน 2565'!L:L)-SUMIF('ตัดระหว่างกัน 2565'!D:D,$B571,'ตัดระหว่างกัน 2565'!K:K)</f>
        <v>0</v>
      </c>
      <c r="D571" s="213">
        <f>SUMIF('ตัดระหว่างกัน 2564'!D:D,$B571,'ตัดระหว่างกัน 2564'!L:L)-SUMIF('ตัดระหว่างกัน 2564'!D:D,'หมายเหตุ (3)'!$B571,'ตัดระหว่างกัน 2564'!K:K)</f>
        <v>0</v>
      </c>
      <c r="E571" s="295" t="s">
        <v>1768</v>
      </c>
      <c r="F571" s="263"/>
      <c r="G571" s="263"/>
      <c r="H571" s="263"/>
      <c r="I571" s="263"/>
      <c r="J571" s="263"/>
      <c r="K571" s="263"/>
      <c r="L571" s="263"/>
      <c r="M571" s="263"/>
      <c r="N571" s="263"/>
      <c r="O571" s="263"/>
      <c r="P571" s="263"/>
      <c r="Q571" s="263"/>
      <c r="R571" s="263"/>
      <c r="S571" s="263"/>
      <c r="T571" s="263"/>
      <c r="U571" s="155" t="str">
        <f t="shared" ref="U571:U573" si="84">IF($C$571&lt;&gt;0,"แสดง",IF($D$571&lt;&gt;0,"แสดง","  "))</f>
        <v xml:space="preserve">  </v>
      </c>
    </row>
    <row r="572" spans="1:21" ht="20.25" hidden="1" thickTop="1">
      <c r="E572" s="263"/>
      <c r="F572" s="263"/>
      <c r="G572" s="263"/>
      <c r="H572" s="263"/>
      <c r="I572" s="263"/>
      <c r="J572" s="263"/>
      <c r="K572" s="263"/>
      <c r="L572" s="263"/>
      <c r="M572" s="263"/>
      <c r="N572" s="263"/>
      <c r="O572" s="263"/>
      <c r="P572" s="263"/>
      <c r="Q572" s="263"/>
      <c r="R572" s="263"/>
      <c r="S572" s="263"/>
      <c r="T572" s="263"/>
      <c r="U572" s="155" t="str">
        <f t="shared" si="84"/>
        <v xml:space="preserve">  </v>
      </c>
    </row>
    <row r="573" spans="1:21" ht="20.25" hidden="1" thickTop="1">
      <c r="E573" s="263"/>
      <c r="F573" s="263"/>
      <c r="G573" s="263"/>
      <c r="H573" s="263"/>
      <c r="I573" s="263"/>
      <c r="J573" s="263"/>
      <c r="K573" s="263"/>
      <c r="L573" s="263"/>
      <c r="M573" s="263"/>
      <c r="N573" s="263"/>
      <c r="O573" s="263"/>
      <c r="P573" s="263"/>
      <c r="Q573" s="263"/>
      <c r="R573" s="263"/>
      <c r="S573" s="263"/>
      <c r="T573" s="263"/>
      <c r="U573" s="155" t="str">
        <f t="shared" si="84"/>
        <v xml:space="preserve">  </v>
      </c>
    </row>
    <row r="574" spans="1:21" ht="20.25" hidden="1" thickTop="1">
      <c r="A574" s="296"/>
      <c r="B574" s="297"/>
      <c r="C574" s="298"/>
      <c r="D574" s="297"/>
      <c r="E574" s="299" t="s">
        <v>1887</v>
      </c>
      <c r="F574" s="293"/>
      <c r="H574" s="293"/>
      <c r="I574" s="476"/>
      <c r="U574" s="155" t="str">
        <f>IF($F$580&lt;&gt;0,"แสดง",IF($H$580&lt;&gt;0,"แสดง","  "))</f>
        <v xml:space="preserve">  </v>
      </c>
    </row>
    <row r="575" spans="1:21" ht="20.25" hidden="1" thickTop="1">
      <c r="A575" s="300"/>
      <c r="B575" s="297"/>
      <c r="C575" s="298"/>
      <c r="D575" s="297"/>
      <c r="E575" s="301"/>
      <c r="H575" s="473" t="s">
        <v>973</v>
      </c>
      <c r="I575" s="476"/>
      <c r="U575" s="155" t="str">
        <f t="shared" ref="U575:U576" si="85">IF($F$580&lt;&gt;0,"แสดง",IF($H$580&lt;&gt;0,"แสดง","  "))</f>
        <v xml:space="preserve">  </v>
      </c>
    </row>
    <row r="576" spans="1:21" ht="20.25" hidden="1" thickTop="1">
      <c r="A576" s="300"/>
      <c r="B576" s="297"/>
      <c r="C576" s="298"/>
      <c r="D576" s="297"/>
      <c r="E576" s="301"/>
      <c r="F576" s="302">
        <v>2565</v>
      </c>
      <c r="H576" s="302">
        <v>2564</v>
      </c>
      <c r="I576" s="302"/>
      <c r="U576" s="155" t="str">
        <f t="shared" si="85"/>
        <v xml:space="preserve">  </v>
      </c>
    </row>
    <row r="577" spans="1:21" ht="20.25" hidden="1" thickTop="1">
      <c r="A577" s="303" t="s">
        <v>1556</v>
      </c>
      <c r="B577" s="304" t="s">
        <v>1555</v>
      </c>
      <c r="C577" s="212">
        <f>SUMIF('ตัดระหว่างกัน 2565'!D:D,'หมายเหตุ (3)'!$B577,'ตัดระหว่างกัน 2565'!L:L)-SUMIF('ตัดระหว่างกัน 2565'!D:D,$B577,'ตัดระหว่างกัน 2565'!K:K)</f>
        <v>0</v>
      </c>
      <c r="D577" s="213">
        <f>SUMIF('ตัดระหว่างกัน 2564'!D:D,$B577,'ตัดระหว่างกัน 2564'!L:L)-SUMIF('ตัดระหว่างกัน 2564'!D:D,'หมายเหตุ (3)'!$B577,'ตัดระหว่างกัน 2564'!K:K)</f>
        <v>0</v>
      </c>
      <c r="E577" s="305" t="s">
        <v>1131</v>
      </c>
      <c r="F577" s="306">
        <f>SUM(C577:C578)</f>
        <v>0</v>
      </c>
      <c r="H577" s="306">
        <f>SUM(D577:D578)</f>
        <v>0</v>
      </c>
      <c r="I577" s="307"/>
      <c r="U577" s="155" t="str">
        <f t="shared" si="81"/>
        <v xml:space="preserve">  </v>
      </c>
    </row>
    <row r="578" spans="1:21" ht="20.25" hidden="1" thickTop="1">
      <c r="A578" s="303" t="s">
        <v>1558</v>
      </c>
      <c r="B578" s="304" t="s">
        <v>1557</v>
      </c>
      <c r="C578" s="212">
        <f>SUMIF('ตัดระหว่างกัน 2565'!D:D,'หมายเหตุ (3)'!$B578,'ตัดระหว่างกัน 2565'!L:L)-SUMIF('ตัดระหว่างกัน 2565'!D:D,$B578,'ตัดระหว่างกัน 2565'!K:K)</f>
        <v>0</v>
      </c>
      <c r="D578" s="213">
        <f>SUMIF('ตัดระหว่างกัน 2564'!D:D,$B578,'ตัดระหว่างกัน 2564'!L:L)-SUMIF('ตัดระหว่างกัน 2564'!D:D,'หมายเหตุ (3)'!$B578,'ตัดระหว่างกัน 2564'!K:K)</f>
        <v>0</v>
      </c>
      <c r="E578" s="305"/>
      <c r="F578" s="307"/>
      <c r="H578" s="307"/>
      <c r="I578" s="307"/>
      <c r="U578" s="155" t="str">
        <f t="shared" si="81"/>
        <v xml:space="preserve">  </v>
      </c>
    </row>
    <row r="579" spans="1:21" ht="20.25" hidden="1" thickTop="1">
      <c r="A579" s="308" t="s">
        <v>945</v>
      </c>
      <c r="B579" s="309" t="s">
        <v>1033</v>
      </c>
      <c r="C579" s="212">
        <f>SUMIF('ตัดระหว่างกัน 2565'!D:D,'หมายเหตุ (3)'!$B579,'ตัดระหว่างกัน 2565'!L:L)-SUMIF('ตัดระหว่างกัน 2565'!D:D,$B579,'ตัดระหว่างกัน 2565'!K:K)</f>
        <v>0</v>
      </c>
      <c r="D579" s="213">
        <f>SUMIF('ตัดระหว่างกัน 2564'!D:D,$B579,'ตัดระหว่างกัน 2564'!L:L)-SUMIF('ตัดระหว่างกัน 2564'!D:D,'หมายเหตุ (3)'!$B579,'ตัดระหว่างกัน 2564'!K:K)</f>
        <v>0</v>
      </c>
      <c r="E579" s="263" t="s">
        <v>945</v>
      </c>
      <c r="F579" s="310">
        <f>SUM(C579)</f>
        <v>0</v>
      </c>
      <c r="H579" s="310">
        <f>SUM(D579)</f>
        <v>0</v>
      </c>
      <c r="I579" s="264"/>
      <c r="U579" s="155" t="str">
        <f t="shared" si="81"/>
        <v xml:space="preserve">  </v>
      </c>
    </row>
    <row r="580" spans="1:21" ht="21" hidden="1" thickTop="1" thickBot="1">
      <c r="E580" s="299" t="s">
        <v>214</v>
      </c>
      <c r="F580" s="311">
        <f>SUM(F577:F579)</f>
        <v>0</v>
      </c>
      <c r="H580" s="311">
        <f>SUM(H577:H579)</f>
        <v>0</v>
      </c>
      <c r="I580" s="477"/>
      <c r="J580" s="313"/>
      <c r="K580" s="313"/>
      <c r="L580" s="314"/>
      <c r="M580" s="314"/>
      <c r="U580" s="155" t="str">
        <f t="shared" si="81"/>
        <v xml:space="preserve">  </v>
      </c>
    </row>
    <row r="581" spans="1:21" ht="20.25" hidden="1" thickTop="1">
      <c r="U581" s="155" t="str">
        <f t="shared" ref="U581:U582" si="86">IF($F$580&lt;&gt;0,"แสดง",IF($H$580&lt;&gt;0,"แสดง","  "))</f>
        <v xml:space="preserve">  </v>
      </c>
    </row>
    <row r="582" spans="1:21" ht="20.25" hidden="1" thickTop="1">
      <c r="U582" s="155" t="str">
        <f t="shared" si="86"/>
        <v xml:space="preserve">  </v>
      </c>
    </row>
    <row r="583" spans="1:21" ht="20.25" hidden="1" thickTop="1"/>
    <row r="584" spans="1:21" ht="20.25" hidden="1" thickTop="1"/>
    <row r="585" spans="1:21" ht="20.25" hidden="1" thickTop="1"/>
    <row r="586" spans="1:21" ht="20.25" hidden="1" thickTop="1"/>
    <row r="587" spans="1:21" ht="20.25" hidden="1" thickTop="1"/>
    <row r="588" spans="1:21" ht="20.25" hidden="1" thickTop="1"/>
    <row r="589" spans="1:21" ht="20.25" thickTop="1">
      <c r="E589" s="293" t="s">
        <v>2054</v>
      </c>
      <c r="F589" s="293"/>
      <c r="G589" s="293"/>
      <c r="H589" s="293"/>
      <c r="I589" s="293"/>
      <c r="J589" s="293"/>
      <c r="K589" s="293"/>
      <c r="L589" s="293"/>
      <c r="M589" s="293"/>
      <c r="N589" s="293"/>
      <c r="O589" s="293"/>
      <c r="P589" s="293"/>
      <c r="Q589" s="293"/>
      <c r="R589" s="293"/>
      <c r="S589" s="293"/>
      <c r="T589" s="293"/>
      <c r="U589" s="155" t="s">
        <v>1801</v>
      </c>
    </row>
    <row r="590" spans="1:21" hidden="1">
      <c r="E590" s="315" t="s">
        <v>1789</v>
      </c>
      <c r="F590" s="316"/>
      <c r="G590" s="316"/>
      <c r="H590" s="264"/>
      <c r="I590" s="264"/>
      <c r="J590" s="264"/>
      <c r="K590" s="264"/>
      <c r="L590" s="264"/>
      <c r="M590" s="264"/>
      <c r="N590" s="264"/>
      <c r="O590" s="264"/>
      <c r="P590" s="264"/>
      <c r="Q590" s="264"/>
      <c r="R590" s="264"/>
      <c r="S590" s="264"/>
      <c r="T590" s="264"/>
      <c r="U590" s="155" t="s">
        <v>1801</v>
      </c>
    </row>
    <row r="591" spans="1:21" hidden="1">
      <c r="E591" s="263" t="s">
        <v>1015</v>
      </c>
      <c r="F591" s="263"/>
      <c r="G591" s="263"/>
      <c r="H591" s="263"/>
      <c r="I591" s="263"/>
      <c r="J591" s="263"/>
      <c r="K591" s="263"/>
      <c r="L591" s="263"/>
      <c r="M591" s="263"/>
      <c r="N591" s="263"/>
      <c r="O591" s="263"/>
      <c r="P591" s="263"/>
      <c r="Q591" s="263"/>
      <c r="R591" s="263"/>
      <c r="S591" s="263"/>
      <c r="T591" s="263"/>
      <c r="U591" s="155" t="s">
        <v>1801</v>
      </c>
    </row>
    <row r="592" spans="1:21" hidden="1">
      <c r="E592" s="263" t="s">
        <v>1777</v>
      </c>
      <c r="F592" s="263"/>
      <c r="G592" s="263"/>
      <c r="H592" s="263"/>
      <c r="I592" s="263"/>
      <c r="J592" s="263"/>
      <c r="K592" s="263"/>
      <c r="L592" s="263"/>
      <c r="M592" s="263"/>
      <c r="N592" s="263"/>
      <c r="O592" s="263"/>
      <c r="P592" s="263"/>
      <c r="Q592" s="263"/>
      <c r="R592" s="263"/>
      <c r="S592" s="263"/>
      <c r="T592" s="264"/>
      <c r="U592" s="155" t="s">
        <v>1801</v>
      </c>
    </row>
    <row r="593" spans="5:21" hidden="1">
      <c r="E593" s="301"/>
      <c r="G593" s="263"/>
      <c r="H593" s="473" t="s">
        <v>973</v>
      </c>
      <c r="I593" s="301"/>
      <c r="R593" s="264"/>
      <c r="S593" s="264"/>
      <c r="T593" s="264"/>
      <c r="U593" s="155" t="s">
        <v>1801</v>
      </c>
    </row>
    <row r="594" spans="5:21" hidden="1">
      <c r="E594" s="301"/>
      <c r="F594" s="477">
        <v>2565</v>
      </c>
      <c r="G594" s="263"/>
      <c r="H594" s="477">
        <v>2564</v>
      </c>
      <c r="I594" s="477"/>
      <c r="R594" s="264"/>
      <c r="S594" s="264"/>
      <c r="T594" s="264"/>
      <c r="U594" s="155" t="s">
        <v>1801</v>
      </c>
    </row>
    <row r="595" spans="5:21" hidden="1">
      <c r="E595" s="263" t="s">
        <v>1009</v>
      </c>
      <c r="F595" s="317"/>
      <c r="G595" s="263"/>
      <c r="H595" s="317"/>
      <c r="I595" s="264"/>
      <c r="R595" s="264"/>
      <c r="S595" s="264"/>
      <c r="T595" s="264"/>
      <c r="U595" s="155" t="s">
        <v>1801</v>
      </c>
    </row>
    <row r="596" spans="5:21" hidden="1">
      <c r="E596" s="263" t="s">
        <v>1016</v>
      </c>
      <c r="F596" s="317"/>
      <c r="G596" s="317"/>
      <c r="H596" s="317"/>
      <c r="I596" s="264"/>
      <c r="R596" s="264"/>
      <c r="S596" s="264"/>
      <c r="T596" s="264"/>
      <c r="U596" s="155" t="s">
        <v>1801</v>
      </c>
    </row>
    <row r="597" spans="5:21" hidden="1">
      <c r="E597" s="263" t="s">
        <v>1011</v>
      </c>
      <c r="F597" s="317"/>
      <c r="G597" s="317"/>
      <c r="H597" s="317"/>
      <c r="I597" s="264"/>
      <c r="R597" s="264"/>
      <c r="S597" s="264"/>
      <c r="T597" s="264"/>
      <c r="U597" s="155" t="s">
        <v>1801</v>
      </c>
    </row>
    <row r="598" spans="5:21" ht="20.25" hidden="1" thickBot="1">
      <c r="E598" s="301" t="s">
        <v>21</v>
      </c>
      <c r="F598" s="318">
        <f>SUM(F595:F597)</f>
        <v>0</v>
      </c>
      <c r="G598" s="318"/>
      <c r="H598" s="318">
        <f>SUM(H595:H597)</f>
        <v>0</v>
      </c>
      <c r="I598" s="264"/>
      <c r="R598" s="264"/>
      <c r="S598" s="264"/>
      <c r="T598" s="264"/>
      <c r="U598" s="155" t="s">
        <v>1801</v>
      </c>
    </row>
    <row r="599" spans="5:21" hidden="1">
      <c r="E599" s="263"/>
      <c r="F599" s="263"/>
      <c r="G599" s="263"/>
      <c r="H599" s="264"/>
      <c r="I599" s="264"/>
      <c r="J599" s="264"/>
      <c r="K599" s="264"/>
      <c r="L599" s="264"/>
      <c r="M599" s="264"/>
      <c r="N599" s="264"/>
      <c r="O599" s="264"/>
      <c r="P599" s="264"/>
      <c r="Q599" s="264"/>
      <c r="R599" s="264"/>
      <c r="S599" s="264"/>
      <c r="T599" s="264"/>
      <c r="U599" s="155" t="s">
        <v>1801</v>
      </c>
    </row>
    <row r="600" spans="5:21" hidden="1">
      <c r="E600" s="295" t="s">
        <v>1790</v>
      </c>
      <c r="F600" s="263"/>
      <c r="G600" s="263"/>
      <c r="H600" s="264"/>
      <c r="I600" s="264"/>
      <c r="J600" s="264"/>
      <c r="K600" s="264"/>
      <c r="L600" s="264"/>
      <c r="M600" s="264"/>
      <c r="N600" s="264"/>
      <c r="O600" s="264"/>
      <c r="P600" s="264"/>
      <c r="Q600" s="264"/>
      <c r="R600" s="264"/>
      <c r="S600" s="264"/>
      <c r="T600" s="264"/>
      <c r="U600" s="155" t="s">
        <v>1801</v>
      </c>
    </row>
    <row r="601" spans="5:21" hidden="1">
      <c r="E601" s="263" t="s">
        <v>1191</v>
      </c>
      <c r="F601" s="263"/>
      <c r="G601" s="263"/>
      <c r="H601" s="263"/>
      <c r="I601" s="263"/>
      <c r="J601" s="263"/>
      <c r="K601" s="263"/>
      <c r="L601" s="263"/>
      <c r="M601" s="263"/>
      <c r="N601" s="263"/>
      <c r="O601" s="263"/>
      <c r="P601" s="263"/>
      <c r="Q601" s="263"/>
      <c r="R601" s="263"/>
      <c r="S601" s="263"/>
      <c r="T601" s="263"/>
      <c r="U601" s="155" t="s">
        <v>1801</v>
      </c>
    </row>
    <row r="602" spans="5:21" hidden="1">
      <c r="E602" s="263" t="s">
        <v>1778</v>
      </c>
      <c r="F602" s="263"/>
      <c r="G602" s="263"/>
      <c r="H602" s="263"/>
      <c r="I602" s="263"/>
      <c r="J602" s="263"/>
      <c r="K602" s="263"/>
      <c r="L602" s="263"/>
      <c r="M602" s="263"/>
      <c r="N602" s="263"/>
      <c r="O602" s="263"/>
      <c r="P602" s="263"/>
      <c r="Q602" s="263"/>
      <c r="R602" s="263"/>
      <c r="S602" s="263"/>
      <c r="T602" s="263"/>
      <c r="U602" s="155" t="s">
        <v>1801</v>
      </c>
    </row>
    <row r="603" spans="5:21" hidden="1">
      <c r="E603" s="263"/>
      <c r="F603" s="264"/>
      <c r="G603" s="264"/>
      <c r="H603" s="264"/>
      <c r="I603" s="264"/>
      <c r="J603" s="264"/>
      <c r="K603" s="264"/>
      <c r="L603" s="264"/>
      <c r="M603" s="264"/>
      <c r="N603" s="264"/>
      <c r="O603" s="264"/>
      <c r="P603" s="264"/>
      <c r="Q603" s="264"/>
      <c r="R603" s="264"/>
      <c r="S603" s="264"/>
      <c r="T603" s="264"/>
      <c r="U603" s="155" t="s">
        <v>1801</v>
      </c>
    </row>
    <row r="604" spans="5:21">
      <c r="E604" s="315" t="s">
        <v>1792</v>
      </c>
      <c r="F604" s="316"/>
      <c r="G604" s="316"/>
      <c r="H604" s="264"/>
      <c r="I604" s="264"/>
      <c r="J604" s="264"/>
      <c r="K604" s="264"/>
      <c r="L604" s="264"/>
      <c r="M604" s="264"/>
      <c r="N604" s="264"/>
      <c r="O604" s="264"/>
      <c r="P604" s="264"/>
      <c r="Q604" s="264"/>
      <c r="R604" s="264"/>
      <c r="S604" s="264"/>
      <c r="T604" s="264"/>
      <c r="U604" s="155" t="s">
        <v>1801</v>
      </c>
    </row>
    <row r="605" spans="5:21">
      <c r="E605" s="263"/>
      <c r="H605" s="473" t="s">
        <v>973</v>
      </c>
      <c r="I605" s="319"/>
      <c r="J605" s="264"/>
      <c r="K605" s="264"/>
      <c r="N605" s="477"/>
      <c r="O605" s="477"/>
      <c r="R605" s="264"/>
      <c r="S605" s="264"/>
      <c r="T605" s="264"/>
      <c r="U605" s="155" t="s">
        <v>1801</v>
      </c>
    </row>
    <row r="606" spans="5:21">
      <c r="E606" s="301" t="s">
        <v>1144</v>
      </c>
      <c r="F606" s="477">
        <v>2565</v>
      </c>
      <c r="G606" s="477"/>
      <c r="H606" s="477">
        <v>2564</v>
      </c>
      <c r="I606" s="477"/>
      <c r="J606" s="264"/>
      <c r="K606" s="264"/>
      <c r="N606" s="477"/>
      <c r="O606" s="477"/>
      <c r="R606" s="264"/>
      <c r="S606" s="264"/>
      <c r="T606" s="264"/>
      <c r="U606" s="155" t="s">
        <v>1801</v>
      </c>
    </row>
    <row r="607" spans="5:21">
      <c r="E607" s="263" t="s">
        <v>1017</v>
      </c>
      <c r="F607" s="317">
        <v>5773599.0099999998</v>
      </c>
      <c r="G607" s="317"/>
      <c r="H607" s="317">
        <v>2381000</v>
      </c>
      <c r="I607" s="264"/>
      <c r="J607" s="264"/>
      <c r="K607" s="264"/>
      <c r="N607" s="264"/>
      <c r="O607" s="264"/>
      <c r="R607" s="264"/>
      <c r="S607" s="264"/>
      <c r="T607" s="264"/>
      <c r="U607" s="155" t="s">
        <v>1801</v>
      </c>
    </row>
    <row r="608" spans="5:21">
      <c r="E608" s="263" t="s">
        <v>1018</v>
      </c>
      <c r="F608" s="317"/>
      <c r="G608" s="317"/>
      <c r="H608" s="317"/>
      <c r="I608" s="264"/>
      <c r="J608" s="264"/>
      <c r="K608" s="264"/>
      <c r="N608" s="264"/>
      <c r="O608" s="264"/>
      <c r="R608" s="264"/>
      <c r="S608" s="264"/>
      <c r="T608" s="264"/>
      <c r="U608" s="155" t="s">
        <v>1801</v>
      </c>
    </row>
    <row r="609" spans="5:21" ht="20.25" thickBot="1">
      <c r="E609" s="301" t="s">
        <v>21</v>
      </c>
      <c r="F609" s="318">
        <f>SUM(F607:F608)</f>
        <v>5773599.0099999998</v>
      </c>
      <c r="G609" s="317"/>
      <c r="H609" s="318">
        <f>SUM(H607:H608)</f>
        <v>2381000</v>
      </c>
      <c r="I609" s="264"/>
      <c r="J609" s="264"/>
      <c r="K609" s="264"/>
      <c r="N609" s="264"/>
      <c r="O609" s="264"/>
      <c r="R609" s="264"/>
      <c r="S609" s="264"/>
      <c r="T609" s="264"/>
      <c r="U609" s="155" t="s">
        <v>1801</v>
      </c>
    </row>
    <row r="610" spans="5:21" ht="20.25" thickTop="1">
      <c r="E610" s="263" t="s">
        <v>1019</v>
      </c>
      <c r="G610" s="317"/>
      <c r="H610" s="263"/>
      <c r="I610" s="263"/>
      <c r="J610" s="263"/>
      <c r="K610" s="263"/>
      <c r="L610" s="263"/>
      <c r="M610" s="263"/>
      <c r="N610" s="263"/>
      <c r="O610" s="263"/>
      <c r="P610" s="263"/>
      <c r="Q610" s="263"/>
      <c r="R610" s="263"/>
      <c r="S610" s="263"/>
      <c r="T610" s="263"/>
      <c r="U610" s="155" t="s">
        <v>1801</v>
      </c>
    </row>
    <row r="611" spans="5:21">
      <c r="E611" s="263" t="s">
        <v>2070</v>
      </c>
      <c r="F611" s="264"/>
      <c r="G611" s="264"/>
      <c r="H611" s="264"/>
      <c r="I611" s="264"/>
      <c r="J611" s="264"/>
      <c r="K611" s="264"/>
      <c r="L611" s="264"/>
      <c r="M611" s="264"/>
      <c r="N611" s="264"/>
      <c r="O611" s="264"/>
      <c r="P611" s="264"/>
      <c r="Q611" s="264"/>
      <c r="R611" s="264"/>
      <c r="S611" s="264"/>
      <c r="T611" s="264"/>
      <c r="U611" s="155" t="s">
        <v>1801</v>
      </c>
    </row>
    <row r="612" spans="5:21">
      <c r="E612" s="263" t="s">
        <v>2072</v>
      </c>
      <c r="F612" s="264"/>
      <c r="G612" s="264"/>
      <c r="H612" s="264"/>
      <c r="I612" s="264"/>
      <c r="J612" s="264"/>
      <c r="K612" s="264"/>
      <c r="L612" s="264"/>
      <c r="M612" s="264"/>
      <c r="N612" s="264"/>
      <c r="O612" s="264"/>
      <c r="P612" s="264"/>
      <c r="Q612" s="264"/>
      <c r="R612" s="264"/>
      <c r="S612" s="264"/>
      <c r="T612" s="264"/>
    </row>
    <row r="613" spans="5:21">
      <c r="E613" s="263" t="s">
        <v>2073</v>
      </c>
      <c r="F613" s="264"/>
      <c r="G613" s="264"/>
      <c r="H613" s="264"/>
      <c r="I613" s="264"/>
      <c r="J613" s="264"/>
      <c r="K613" s="264"/>
      <c r="L613" s="264"/>
      <c r="M613" s="264"/>
      <c r="N613" s="264"/>
      <c r="O613" s="264"/>
      <c r="P613" s="264"/>
      <c r="Q613" s="264"/>
      <c r="R613" s="264"/>
      <c r="S613" s="264"/>
      <c r="T613" s="264"/>
    </row>
    <row r="614" spans="5:21">
      <c r="E614" s="263"/>
      <c r="F614" s="264"/>
      <c r="G614" s="264"/>
      <c r="H614" s="264"/>
      <c r="I614" s="264"/>
      <c r="J614" s="264"/>
      <c r="K614" s="264"/>
      <c r="L614" s="264"/>
      <c r="M614" s="264"/>
      <c r="N614" s="264"/>
      <c r="O614" s="264"/>
      <c r="P614" s="264"/>
      <c r="Q614" s="264"/>
      <c r="R614" s="264"/>
      <c r="S614" s="264"/>
      <c r="T614" s="264"/>
    </row>
    <row r="615" spans="5:21">
      <c r="E615" s="263"/>
      <c r="F615" s="264"/>
      <c r="G615" s="264"/>
      <c r="H615" s="264"/>
      <c r="I615" s="264"/>
      <c r="J615" s="264"/>
      <c r="K615" s="264"/>
      <c r="L615" s="264"/>
      <c r="M615" s="264"/>
      <c r="N615" s="264"/>
      <c r="O615" s="264"/>
      <c r="P615" s="264"/>
      <c r="Q615" s="264"/>
      <c r="R615" s="264"/>
      <c r="S615" s="264"/>
      <c r="T615" s="264"/>
    </row>
    <row r="616" spans="5:21" hidden="1">
      <c r="E616" s="315" t="s">
        <v>1791</v>
      </c>
      <c r="F616" s="316"/>
      <c r="G616" s="316"/>
      <c r="H616" s="264"/>
      <c r="I616" s="264"/>
      <c r="J616" s="264"/>
      <c r="K616" s="264"/>
      <c r="L616" s="264"/>
      <c r="M616" s="264"/>
      <c r="N616" s="264"/>
      <c r="O616" s="264"/>
      <c r="P616" s="264"/>
      <c r="Q616" s="264"/>
      <c r="R616" s="264"/>
      <c r="S616" s="264"/>
      <c r="T616" s="320"/>
      <c r="U616" s="155" t="s">
        <v>1801</v>
      </c>
    </row>
    <row r="617" spans="5:21" hidden="1">
      <c r="E617" s="263" t="s">
        <v>1779</v>
      </c>
      <c r="F617" s="263"/>
      <c r="G617" s="263"/>
      <c r="H617" s="263"/>
      <c r="I617" s="263"/>
      <c r="J617" s="263"/>
      <c r="K617" s="263"/>
      <c r="L617" s="263"/>
      <c r="M617" s="263"/>
      <c r="N617" s="263"/>
      <c r="O617" s="263"/>
      <c r="P617" s="263"/>
      <c r="Q617" s="263"/>
      <c r="R617" s="263"/>
      <c r="S617" s="263"/>
      <c r="T617" s="263"/>
      <c r="U617" s="155" t="s">
        <v>1801</v>
      </c>
    </row>
    <row r="618" spans="5:21" hidden="1">
      <c r="E618" s="263" t="s">
        <v>1020</v>
      </c>
      <c r="F618" s="263"/>
      <c r="G618" s="263"/>
      <c r="H618" s="263"/>
      <c r="I618" s="263"/>
      <c r="J618" s="263"/>
      <c r="K618" s="263"/>
      <c r="L618" s="263"/>
      <c r="M618" s="263"/>
      <c r="N618" s="263"/>
      <c r="O618" s="263"/>
      <c r="P618" s="263"/>
      <c r="Q618" s="263"/>
      <c r="R618" s="263"/>
      <c r="S618" s="263"/>
      <c r="T618" s="263"/>
      <c r="U618" s="155" t="s">
        <v>1801</v>
      </c>
    </row>
    <row r="619" spans="5:21" hidden="1">
      <c r="E619" s="263"/>
      <c r="H619" s="473" t="s">
        <v>973</v>
      </c>
      <c r="I619" s="301"/>
      <c r="J619" s="264"/>
      <c r="K619" s="264"/>
      <c r="N619" s="477"/>
      <c r="O619" s="477"/>
      <c r="R619" s="320"/>
      <c r="S619" s="320"/>
      <c r="T619" s="320"/>
      <c r="U619" s="155" t="s">
        <v>1801</v>
      </c>
    </row>
    <row r="620" spans="5:21" hidden="1">
      <c r="E620" s="263"/>
      <c r="F620" s="477">
        <v>2565</v>
      </c>
      <c r="G620" s="477"/>
      <c r="H620" s="477">
        <v>2564</v>
      </c>
      <c r="I620" s="477"/>
      <c r="J620" s="264"/>
      <c r="K620" s="264"/>
      <c r="N620" s="477"/>
      <c r="O620" s="477"/>
      <c r="R620" s="320"/>
      <c r="S620" s="320"/>
      <c r="T620" s="320"/>
      <c r="U620" s="155" t="s">
        <v>1801</v>
      </c>
    </row>
    <row r="621" spans="5:21" hidden="1">
      <c r="E621" s="263" t="s">
        <v>1009</v>
      </c>
      <c r="F621" s="317"/>
      <c r="G621" s="317"/>
      <c r="H621" s="317"/>
      <c r="I621" s="264"/>
      <c r="J621" s="264"/>
      <c r="K621" s="264"/>
      <c r="N621" s="264"/>
      <c r="O621" s="264"/>
      <c r="R621" s="320"/>
      <c r="S621" s="320"/>
      <c r="T621" s="320"/>
      <c r="U621" s="155" t="s">
        <v>1801</v>
      </c>
    </row>
    <row r="622" spans="5:21" hidden="1">
      <c r="E622" s="263" t="s">
        <v>1016</v>
      </c>
      <c r="F622" s="317"/>
      <c r="G622" s="317"/>
      <c r="H622" s="317"/>
      <c r="I622" s="264"/>
      <c r="J622" s="264"/>
      <c r="K622" s="264"/>
      <c r="N622" s="264"/>
      <c r="O622" s="264"/>
      <c r="R622" s="320"/>
      <c r="S622" s="320"/>
      <c r="T622" s="320"/>
      <c r="U622" s="155" t="s">
        <v>1801</v>
      </c>
    </row>
    <row r="623" spans="5:21" hidden="1">
      <c r="E623" s="263" t="s">
        <v>1011</v>
      </c>
      <c r="F623" s="317"/>
      <c r="G623" s="317"/>
      <c r="H623" s="317"/>
      <c r="I623" s="264"/>
      <c r="J623" s="264"/>
      <c r="K623" s="264"/>
      <c r="N623" s="264"/>
      <c r="O623" s="264"/>
      <c r="R623" s="320"/>
      <c r="S623" s="320"/>
      <c r="T623" s="320"/>
      <c r="U623" s="155" t="s">
        <v>1801</v>
      </c>
    </row>
    <row r="624" spans="5:21" ht="20.25" hidden="1" thickBot="1">
      <c r="E624" s="301" t="s">
        <v>21</v>
      </c>
      <c r="F624" s="318">
        <f>SUM(F621:F623)</f>
        <v>0</v>
      </c>
      <c r="G624" s="317"/>
      <c r="H624" s="318">
        <f>SUM(H621:H623)</f>
        <v>0</v>
      </c>
      <c r="I624" s="264"/>
      <c r="J624" s="264"/>
      <c r="K624" s="264"/>
      <c r="N624" s="264"/>
      <c r="O624" s="264"/>
      <c r="R624" s="320"/>
      <c r="S624" s="320"/>
      <c r="T624" s="320"/>
      <c r="U624" s="155" t="s">
        <v>1801</v>
      </c>
    </row>
    <row r="625" spans="5:21" hidden="1">
      <c r="G625" s="317"/>
      <c r="U625" s="155" t="s">
        <v>1801</v>
      </c>
    </row>
    <row r="626" spans="5:21" hidden="1">
      <c r="E626" s="155" t="s">
        <v>2071</v>
      </c>
      <c r="G626" s="317"/>
    </row>
    <row r="627" spans="5:21" hidden="1">
      <c r="G627" s="317"/>
    </row>
    <row r="628" spans="5:21" hidden="1">
      <c r="U628" s="155" t="s">
        <v>1801</v>
      </c>
    </row>
    <row r="629" spans="5:21" hidden="1">
      <c r="E629" s="293" t="s">
        <v>1889</v>
      </c>
      <c r="F629" s="293"/>
      <c r="G629" s="293"/>
      <c r="H629" s="293"/>
      <c r="I629" s="293"/>
      <c r="J629" s="293"/>
      <c r="K629" s="293"/>
      <c r="L629" s="293"/>
      <c r="M629" s="293"/>
      <c r="N629" s="293"/>
      <c r="O629" s="293"/>
      <c r="P629" s="293"/>
      <c r="Q629" s="299"/>
      <c r="U629" s="155" t="s">
        <v>1801</v>
      </c>
    </row>
    <row r="630" spans="5:21" hidden="1">
      <c r="E630" s="295" t="s">
        <v>1769</v>
      </c>
      <c r="F630" s="263"/>
      <c r="G630" s="263"/>
      <c r="H630" s="263"/>
      <c r="I630" s="263"/>
      <c r="J630" s="263"/>
      <c r="K630" s="263"/>
      <c r="L630" s="263"/>
      <c r="M630" s="263"/>
      <c r="N630" s="263"/>
      <c r="O630" s="263"/>
      <c r="P630" s="263"/>
      <c r="Q630" s="263"/>
      <c r="U630" s="155" t="s">
        <v>1801</v>
      </c>
    </row>
    <row r="631" spans="5:21" hidden="1">
      <c r="U631" s="155" t="s">
        <v>1801</v>
      </c>
    </row>
    <row r="632" spans="5:21" hidden="1">
      <c r="U632" s="155" t="s">
        <v>1801</v>
      </c>
    </row>
    <row r="633" spans="5:21" hidden="1">
      <c r="E633" s="301" t="s">
        <v>1890</v>
      </c>
      <c r="F633" s="263"/>
      <c r="G633" s="263"/>
      <c r="H633" s="263"/>
      <c r="I633" s="263"/>
      <c r="J633" s="263"/>
      <c r="K633" s="263"/>
      <c r="L633" s="263"/>
      <c r="M633" s="263"/>
      <c r="N633" s="263"/>
      <c r="O633" s="263"/>
      <c r="P633" s="263"/>
      <c r="Q633" s="263"/>
      <c r="R633" s="263"/>
      <c r="S633" s="263"/>
      <c r="T633" s="263"/>
      <c r="U633" s="155" t="s">
        <v>1801</v>
      </c>
    </row>
    <row r="634" spans="5:21" hidden="1">
      <c r="E634" s="295" t="s">
        <v>1807</v>
      </c>
      <c r="F634" s="263"/>
      <c r="G634" s="263"/>
      <c r="H634" s="263"/>
      <c r="I634" s="263"/>
      <c r="J634" s="263"/>
      <c r="K634" s="263"/>
      <c r="L634" s="263"/>
      <c r="M634" s="263"/>
      <c r="N634" s="263"/>
      <c r="O634" s="263"/>
      <c r="P634" s="263"/>
      <c r="Q634" s="263"/>
      <c r="R634" s="263"/>
      <c r="S634" s="263"/>
      <c r="T634" s="263"/>
      <c r="U634" s="155" t="s">
        <v>1801</v>
      </c>
    </row>
    <row r="635" spans="5:21" hidden="1">
      <c r="E635" s="263"/>
      <c r="F635" s="263"/>
      <c r="G635" s="263"/>
      <c r="H635" s="263"/>
      <c r="I635" s="263"/>
      <c r="J635" s="263"/>
      <c r="K635" s="263"/>
      <c r="L635" s="263"/>
      <c r="M635" s="263"/>
      <c r="N635" s="263"/>
      <c r="O635" s="263"/>
      <c r="P635" s="263"/>
      <c r="Q635" s="263"/>
      <c r="R635" s="263"/>
      <c r="S635" s="263"/>
      <c r="T635" s="263"/>
      <c r="U635" s="155" t="s">
        <v>1801</v>
      </c>
    </row>
    <row r="636" spans="5:21" hidden="1">
      <c r="E636" s="263"/>
      <c r="F636" s="263"/>
      <c r="G636" s="263"/>
      <c r="H636" s="263"/>
      <c r="I636" s="263"/>
      <c r="J636" s="263"/>
      <c r="K636" s="263"/>
      <c r="L636" s="263"/>
      <c r="M636" s="263"/>
      <c r="N636" s="263"/>
      <c r="O636" s="263"/>
      <c r="P636" s="263"/>
      <c r="Q636" s="263"/>
      <c r="R636" s="263"/>
      <c r="S636" s="263"/>
      <c r="T636" s="263"/>
      <c r="U636" s="155" t="s">
        <v>1801</v>
      </c>
    </row>
    <row r="637" spans="5:21" hidden="1">
      <c r="E637" s="293" t="s">
        <v>1170</v>
      </c>
      <c r="F637" s="293"/>
      <c r="G637" s="293"/>
      <c r="H637" s="293"/>
      <c r="I637" s="293"/>
      <c r="J637" s="293"/>
      <c r="K637" s="293"/>
      <c r="L637" s="293"/>
      <c r="M637" s="293"/>
      <c r="N637" s="293"/>
      <c r="O637" s="293"/>
      <c r="P637" s="293"/>
      <c r="Q637" s="299"/>
      <c r="R637" s="293"/>
      <c r="S637" s="293"/>
      <c r="T637" s="293"/>
      <c r="U637" s="155" t="s">
        <v>1801</v>
      </c>
    </row>
    <row r="638" spans="5:21" hidden="1">
      <c r="E638" s="295" t="s">
        <v>1770</v>
      </c>
      <c r="F638" s="263"/>
      <c r="G638" s="263"/>
      <c r="H638" s="263"/>
      <c r="I638" s="263"/>
      <c r="J638" s="263"/>
      <c r="K638" s="263"/>
      <c r="L638" s="263"/>
      <c r="M638" s="263"/>
      <c r="N638" s="263"/>
      <c r="O638" s="263"/>
      <c r="P638" s="263"/>
      <c r="Q638" s="263"/>
      <c r="R638" s="263"/>
      <c r="S638" s="263"/>
      <c r="T638" s="263"/>
      <c r="U638" s="155" t="s">
        <v>1801</v>
      </c>
    </row>
    <row r="639" spans="5:21" hidden="1">
      <c r="E639" s="263"/>
      <c r="F639" s="263"/>
      <c r="G639" s="263"/>
      <c r="H639" s="263"/>
      <c r="I639" s="263"/>
      <c r="J639" s="263"/>
      <c r="K639" s="263"/>
      <c r="L639" s="263"/>
      <c r="M639" s="263"/>
      <c r="N639" s="263"/>
      <c r="O639" s="263"/>
      <c r="P639" s="263"/>
      <c r="Q639" s="263"/>
      <c r="R639" s="263"/>
      <c r="S639" s="263"/>
      <c r="T639" s="263"/>
      <c r="U639" s="155" t="s">
        <v>1801</v>
      </c>
    </row>
    <row r="640" spans="5:21" hidden="1">
      <c r="E640" s="263"/>
      <c r="F640" s="263"/>
      <c r="G640" s="263"/>
      <c r="H640" s="263"/>
      <c r="I640" s="263"/>
      <c r="J640" s="263"/>
      <c r="K640" s="263"/>
      <c r="L640" s="263"/>
      <c r="M640" s="263"/>
      <c r="N640" s="263"/>
      <c r="O640" s="263"/>
      <c r="P640" s="263"/>
      <c r="Q640" s="263"/>
      <c r="R640" s="263"/>
      <c r="S640" s="263"/>
      <c r="T640" s="263"/>
      <c r="U640" s="155" t="s">
        <v>1801</v>
      </c>
    </row>
    <row r="641" spans="1:21">
      <c r="E641" s="293" t="s">
        <v>2055</v>
      </c>
      <c r="F641" s="293"/>
      <c r="G641" s="293"/>
      <c r="H641" s="293"/>
      <c r="I641" s="299"/>
      <c r="J641" s="320"/>
      <c r="K641" s="320"/>
      <c r="L641" s="299"/>
      <c r="M641" s="299"/>
      <c r="N641" s="477"/>
      <c r="O641" s="477"/>
      <c r="U641" s="155" t="str">
        <f>IF($F$649&lt;&gt;0,"แสดง",IF($H$649&lt;&gt;0,"แสดง","  "))</f>
        <v>แสดง</v>
      </c>
    </row>
    <row r="642" spans="1:21">
      <c r="E642" s="299"/>
      <c r="H642" s="473" t="s">
        <v>973</v>
      </c>
      <c r="I642" s="476"/>
      <c r="L642" s="293"/>
      <c r="M642" s="293"/>
      <c r="N642" s="321"/>
      <c r="O642" s="321"/>
      <c r="U642" s="155" t="str">
        <f t="shared" ref="U642:U643" si="87">IF($F$649&lt;&gt;0,"แสดง",IF($H$649&lt;&gt;0,"แสดง","  "))</f>
        <v>แสดง</v>
      </c>
    </row>
    <row r="643" spans="1:21">
      <c r="E643" s="320"/>
      <c r="F643" s="321">
        <v>2565</v>
      </c>
      <c r="G643" s="321"/>
      <c r="H643" s="321">
        <v>2564</v>
      </c>
      <c r="I643" s="321"/>
      <c r="L643" s="316"/>
      <c r="M643" s="316"/>
      <c r="N643" s="320"/>
      <c r="O643" s="320"/>
      <c r="U643" s="155" t="str">
        <f t="shared" si="87"/>
        <v>แสดง</v>
      </c>
    </row>
    <row r="644" spans="1:21">
      <c r="A644" s="322" t="s">
        <v>955</v>
      </c>
      <c r="B644" s="323" t="s">
        <v>1192</v>
      </c>
      <c r="C644" s="212">
        <f>SUMIF('ตัดระหว่างกัน 2565'!D:D,'หมายเหตุ (3)'!$B644,'ตัดระหว่างกัน 2565'!L:L)-SUMIF('ตัดระหว่างกัน 2565'!D:D,$B644,'ตัดระหว่างกัน 2565'!K:K)</f>
        <v>115254986.77</v>
      </c>
      <c r="D644" s="213">
        <f>SUMIF('ตัดระหว่างกัน 2564'!D:D,$B644,'ตัดระหว่างกัน 2564'!L:L)-SUMIF('ตัดระหว่างกัน 2564'!D:D,'หมายเหตุ (3)'!$B644,'ตัดระหว่างกัน 2564'!K:K)</f>
        <v>107388249.23</v>
      </c>
      <c r="E644" s="316" t="s">
        <v>955</v>
      </c>
      <c r="F644" s="306">
        <f>'งบแสดงการเปลี่ยนแปลงฯ '!D24</f>
        <v>132836819.94000001</v>
      </c>
      <c r="G644" s="306"/>
      <c r="H644" s="306">
        <f>'งบแสดงการเปลี่ยนแปลงฯ '!D15</f>
        <v>115243382.33999999</v>
      </c>
      <c r="I644" s="307"/>
      <c r="U644" s="155" t="str">
        <f t="shared" ref="U644:U695" si="88">IF(F644&lt;&gt;0,"แสดง",IF(H644&lt;&gt;0,"แสดง","  "))</f>
        <v>แสดง</v>
      </c>
    </row>
    <row r="645" spans="1:21">
      <c r="A645" s="322" t="s">
        <v>954</v>
      </c>
      <c r="B645" s="323" t="s">
        <v>1193</v>
      </c>
      <c r="C645" s="212">
        <f>SUMIF('ตัดระหว่างกัน 2565'!D:D,'หมายเหตุ (3)'!$B645,'ตัดระหว่างกัน 2565'!L:L)-SUMIF('ตัดระหว่างกัน 2565'!D:D,$B645,'ตัดระหว่างกัน 2565'!K:K)</f>
        <v>24848545.32</v>
      </c>
      <c r="D645" s="213">
        <f>SUMIF('ตัดระหว่างกัน 2564'!D:D,$B645,'ตัดระหว่างกัน 2564'!L:L)-SUMIF('ตัดระหว่างกัน 2564'!D:D,'หมายเหตุ (3)'!$B645,'ตัดระหว่างกัน 2564'!K:K)</f>
        <v>23461356.350000001</v>
      </c>
      <c r="E645" s="316" t="s">
        <v>954</v>
      </c>
      <c r="F645" s="306">
        <f>'งบแสดงการเปลี่ยนแปลงฯ '!E24</f>
        <v>27951221.760000002</v>
      </c>
      <c r="G645" s="306"/>
      <c r="H645" s="306">
        <f>'งบแสดงการเปลี่ยนแปลงฯ '!E15</f>
        <v>24847556.310000002</v>
      </c>
      <c r="I645" s="307"/>
      <c r="U645" s="155" t="str">
        <f t="shared" si="88"/>
        <v>แสดง</v>
      </c>
    </row>
    <row r="646" spans="1:21">
      <c r="A646" s="322" t="s">
        <v>937</v>
      </c>
      <c r="B646" s="323" t="s">
        <v>1194</v>
      </c>
      <c r="C646" s="212">
        <f>SUMIF('ตัดระหว่างกัน 2565'!D:D,'หมายเหตุ (3)'!$B646,'ตัดระหว่างกัน 2565'!L:L)-SUMIF('ตัดระหว่างกัน 2565'!D:D,$B646,'ตัดระหว่างกัน 2565'!K:K)</f>
        <v>2727414.66</v>
      </c>
      <c r="D646" s="213">
        <f>SUMIF('ตัดระหว่างกัน 2564'!D:D,$B646,'ตัดระหว่างกัน 2564'!L:L)-SUMIF('ตัดระหว่างกัน 2564'!D:D,'หมายเหตุ (3)'!$B646,'ตัดระหว่างกัน 2564'!K:K)</f>
        <v>2779597.97</v>
      </c>
      <c r="E646" s="316" t="s">
        <v>937</v>
      </c>
      <c r="F646" s="306">
        <f>'งบแสดงการเปลี่ยนแปลงฯ '!F24</f>
        <v>2633827.3800000004</v>
      </c>
      <c r="G646" s="306"/>
      <c r="H646" s="306">
        <f>'งบแสดงการเปลี่ยนแปลงฯ '!F15</f>
        <v>2727414.6599999997</v>
      </c>
      <c r="I646" s="307"/>
      <c r="U646" s="155" t="str">
        <f t="shared" si="88"/>
        <v>แสดง</v>
      </c>
    </row>
    <row r="647" spans="1:21" hidden="1">
      <c r="A647" s="322" t="s">
        <v>943</v>
      </c>
      <c r="B647" s="323" t="s">
        <v>1195</v>
      </c>
      <c r="C647" s="212">
        <f>SUMIF('ตัดระหว่างกัน 2565'!D:D,'หมายเหตุ (3)'!$B647,'ตัดระหว่างกัน 2565'!L:L)-SUMIF('ตัดระหว่างกัน 2565'!D:D,$B647,'ตัดระหว่างกัน 2565'!K:K)</f>
        <v>0</v>
      </c>
      <c r="D647" s="213">
        <f>SUMIF('ตัดระหว่างกัน 2564'!D:D,$B647,'ตัดระหว่างกัน 2564'!L:L)-SUMIF('ตัดระหว่างกัน 2564'!D:D,'หมายเหตุ (3)'!$B647,'ตัดระหว่างกัน 2564'!K:K)</f>
        <v>0</v>
      </c>
      <c r="E647" s="316" t="s">
        <v>943</v>
      </c>
      <c r="F647" s="306">
        <f>'งบแสดงการเปลี่ยนแปลงฯ '!G24</f>
        <v>0</v>
      </c>
      <c r="G647" s="306"/>
      <c r="H647" s="306">
        <f>'งบแสดงการเปลี่ยนแปลงฯ '!G15</f>
        <v>0</v>
      </c>
      <c r="I647" s="307"/>
      <c r="U647" s="155" t="str">
        <f t="shared" si="88"/>
        <v xml:space="preserve">  </v>
      </c>
    </row>
    <row r="648" spans="1:21" hidden="1">
      <c r="A648" s="322" t="s">
        <v>948</v>
      </c>
      <c r="B648" s="323" t="s">
        <v>1196</v>
      </c>
      <c r="C648" s="212">
        <f>SUMIF('ตัดระหว่างกัน 2565'!D:D,'หมายเหตุ (3)'!$B648,'ตัดระหว่างกัน 2565'!L:L)-SUMIF('ตัดระหว่างกัน 2565'!D:D,$B648,'ตัดระหว่างกัน 2565'!K:K)</f>
        <v>0</v>
      </c>
      <c r="D648" s="213">
        <f>SUMIF('ตัดระหว่างกัน 2564'!D:D,$B648,'ตัดระหว่างกัน 2564'!L:L)-SUMIF('ตัดระหว่างกัน 2564'!D:D,'หมายเหตุ (3)'!$B648,'ตัดระหว่างกัน 2564'!K:K)</f>
        <v>0</v>
      </c>
      <c r="E648" s="316" t="s">
        <v>948</v>
      </c>
      <c r="F648" s="324">
        <f>'งบแสดงการเปลี่ยนแปลงฯ '!H24</f>
        <v>0</v>
      </c>
      <c r="G648" s="306"/>
      <c r="H648" s="324">
        <f>'งบแสดงการเปลี่ยนแปลงฯ '!H15</f>
        <v>0</v>
      </c>
      <c r="I648" s="307"/>
      <c r="U648" s="155" t="str">
        <f t="shared" si="88"/>
        <v xml:space="preserve">  </v>
      </c>
    </row>
    <row r="649" spans="1:21" ht="20.25" thickBot="1">
      <c r="E649" s="325" t="s">
        <v>1109</v>
      </c>
      <c r="F649" s="311">
        <f>SUM(F644:F648)</f>
        <v>163421869.08000001</v>
      </c>
      <c r="G649" s="306"/>
      <c r="H649" s="311">
        <f>SUM(H644:H648)</f>
        <v>142818353.30999997</v>
      </c>
      <c r="I649" s="477"/>
      <c r="L649" s="316"/>
      <c r="M649" s="316"/>
      <c r="N649" s="320"/>
      <c r="O649" s="320"/>
      <c r="U649" s="155" t="str">
        <f t="shared" si="88"/>
        <v>แสดง</v>
      </c>
    </row>
    <row r="650" spans="1:21" ht="20.25" thickTop="1">
      <c r="E650" s="320"/>
      <c r="F650" s="320"/>
      <c r="G650" s="306"/>
      <c r="H650" s="320"/>
      <c r="I650" s="320"/>
      <c r="J650" s="320"/>
      <c r="K650" s="320"/>
      <c r="L650" s="316"/>
      <c r="M650" s="316"/>
      <c r="N650" s="320"/>
      <c r="O650" s="320"/>
      <c r="U650" s="155" t="str">
        <f t="shared" ref="U650:U652" si="89">IF($F$649&lt;&gt;0,"แสดง",IF($H$649&lt;&gt;0,"แสดง","  "))</f>
        <v>แสดง</v>
      </c>
    </row>
    <row r="651" spans="1:21">
      <c r="E651" s="320"/>
      <c r="F651" s="320"/>
      <c r="G651" s="306"/>
      <c r="H651" s="320"/>
      <c r="I651" s="320"/>
      <c r="J651" s="320"/>
      <c r="K651" s="320"/>
      <c r="L651" s="316"/>
      <c r="M651" s="316"/>
      <c r="N651" s="320"/>
      <c r="O651" s="320"/>
    </row>
    <row r="652" spans="1:21">
      <c r="U652" s="155" t="str">
        <f t="shared" si="89"/>
        <v>แสดง</v>
      </c>
    </row>
    <row r="653" spans="1:21" hidden="1">
      <c r="E653" s="293" t="s">
        <v>1168</v>
      </c>
      <c r="F653" s="293"/>
      <c r="G653" s="293"/>
      <c r="H653" s="293"/>
      <c r="I653" s="299"/>
      <c r="J653" s="320"/>
      <c r="K653" s="320"/>
      <c r="L653" s="320"/>
      <c r="M653" s="320"/>
      <c r="N653" s="302"/>
      <c r="O653" s="302"/>
      <c r="P653" s="477"/>
      <c r="Q653" s="477"/>
      <c r="U653" s="155" t="str">
        <f>IF($F$658&lt;&gt;0,"แสดง",IF($H$658&lt;&gt;0,"แสดง","  "))</f>
        <v xml:space="preserve">  </v>
      </c>
    </row>
    <row r="654" spans="1:21" hidden="1">
      <c r="E654" s="299"/>
      <c r="H654" s="473" t="s">
        <v>973</v>
      </c>
      <c r="K654" s="476"/>
      <c r="L654" s="326"/>
      <c r="M654" s="326"/>
      <c r="N654" s="477"/>
      <c r="O654" s="477"/>
      <c r="P654" s="321"/>
      <c r="Q654" s="321"/>
      <c r="U654" s="155" t="str">
        <f t="shared" ref="U654:U655" si="90">IF($F$658&lt;&gt;0,"แสดง",IF($H$658&lt;&gt;0,"แสดง","  "))</f>
        <v xml:space="preserve">  </v>
      </c>
    </row>
    <row r="655" spans="1:21" hidden="1">
      <c r="E655" s="299" t="s">
        <v>1206</v>
      </c>
      <c r="F655" s="321">
        <v>2565</v>
      </c>
      <c r="G655" s="321"/>
      <c r="H655" s="321">
        <v>2564</v>
      </c>
      <c r="K655" s="321"/>
      <c r="L655" s="321"/>
      <c r="M655" s="321"/>
      <c r="N655" s="264"/>
      <c r="O655" s="264"/>
      <c r="P655" s="320"/>
      <c r="Q655" s="320"/>
      <c r="U655" s="155" t="str">
        <f t="shared" si="90"/>
        <v xml:space="preserve">  </v>
      </c>
    </row>
    <row r="656" spans="1:21" hidden="1">
      <c r="A656" s="322" t="s">
        <v>1099</v>
      </c>
      <c r="B656" s="300" t="s">
        <v>1095</v>
      </c>
      <c r="C656" s="212"/>
      <c r="D656" s="213"/>
      <c r="E656" s="316" t="s">
        <v>1096</v>
      </c>
      <c r="F656" s="307"/>
      <c r="G656" s="307"/>
      <c r="H656" s="307"/>
      <c r="K656" s="307"/>
      <c r="L656" s="307"/>
      <c r="M656" s="307"/>
      <c r="U656" s="155" t="str">
        <f t="shared" si="88"/>
        <v xml:space="preserve">  </v>
      </c>
    </row>
    <row r="657" spans="1:21" hidden="1">
      <c r="A657" s="322" t="s">
        <v>1101</v>
      </c>
      <c r="B657" s="322"/>
      <c r="C657" s="327"/>
      <c r="D657" s="322"/>
      <c r="E657" s="316" t="s">
        <v>1097</v>
      </c>
      <c r="F657" s="328"/>
      <c r="G657" s="307"/>
      <c r="H657" s="328"/>
      <c r="K657" s="307"/>
      <c r="L657" s="307"/>
      <c r="M657" s="307"/>
      <c r="U657" s="155" t="str">
        <f t="shared" si="88"/>
        <v xml:space="preserve">  </v>
      </c>
    </row>
    <row r="658" spans="1:21" ht="20.25" hidden="1" thickBot="1">
      <c r="A658" s="322" t="s">
        <v>1100</v>
      </c>
      <c r="B658" s="300" t="s">
        <v>1095</v>
      </c>
      <c r="C658" s="212">
        <f>SUMIF('ตัดระหว่างกัน 2565'!D:D,'หมายเหตุ (3)'!$B658,'ตัดระหว่างกัน 2565'!L:L)-SUMIF('ตัดระหว่างกัน 2565'!D:D,$B658,'ตัดระหว่างกัน 2565'!K:K)</f>
        <v>0</v>
      </c>
      <c r="D658" s="213">
        <f>SUMIF('ตัดระหว่างกัน 2564'!D:D,$B658,'ตัดระหว่างกัน 2564'!L:L)-SUMIF('ตัดระหว่างกัน 2564'!D:D,'หมายเหตุ (3)'!$B658,'ตัดระหว่างกัน 2564'!K:K)</f>
        <v>0</v>
      </c>
      <c r="E658" s="316" t="s">
        <v>1098</v>
      </c>
      <c r="F658" s="329">
        <f>SUM(F656:F657)</f>
        <v>0</v>
      </c>
      <c r="G658" s="307"/>
      <c r="H658" s="329">
        <f>SUM(H656:H657)</f>
        <v>0</v>
      </c>
      <c r="K658" s="477"/>
      <c r="L658" s="477"/>
      <c r="M658" s="477"/>
      <c r="U658" s="155" t="str">
        <f t="shared" si="88"/>
        <v xml:space="preserve">  </v>
      </c>
    </row>
    <row r="659" spans="1:21" hidden="1">
      <c r="G659" s="307"/>
      <c r="U659" s="155" t="str">
        <f t="shared" ref="U659:U660" si="91">IF($F$658&lt;&gt;0,"แสดง",IF($H$658&lt;&gt;0,"แสดง","  "))</f>
        <v xml:space="preserve">  </v>
      </c>
    </row>
    <row r="660" spans="1:21" hidden="1">
      <c r="U660" s="155" t="str">
        <f t="shared" si="91"/>
        <v xml:space="preserve">  </v>
      </c>
    </row>
    <row r="661" spans="1:21" hidden="1">
      <c r="E661" s="293" t="s">
        <v>1167</v>
      </c>
      <c r="F661" s="330" t="s">
        <v>1037</v>
      </c>
      <c r="G661" s="330"/>
      <c r="H661" s="293"/>
      <c r="I661" s="293"/>
      <c r="J661" s="302"/>
      <c r="K661" s="302"/>
      <c r="L661" s="477"/>
      <c r="M661" s="477"/>
      <c r="U661" s="155" t="str">
        <f>IF($F$678&lt;&gt;0,"แสดง",IF($H$678&lt;&gt;0,"แสดง","  "))</f>
        <v xml:space="preserve">  </v>
      </c>
    </row>
    <row r="662" spans="1:21" hidden="1">
      <c r="E662" s="301"/>
      <c r="H662" s="473" t="s">
        <v>973</v>
      </c>
      <c r="I662" s="302"/>
      <c r="J662" s="302"/>
      <c r="K662" s="302"/>
      <c r="L662" s="331"/>
      <c r="M662" s="331"/>
      <c r="U662" s="155" t="str">
        <f t="shared" ref="U662:U663" si="92">IF($F$678&lt;&gt;0,"แสดง",IF($H$678&lt;&gt;0,"แสดง","  "))</f>
        <v xml:space="preserve">  </v>
      </c>
    </row>
    <row r="663" spans="1:21" hidden="1">
      <c r="E663" s="301"/>
      <c r="F663" s="302">
        <v>2565</v>
      </c>
      <c r="G663" s="302"/>
      <c r="H663" s="302">
        <v>2564</v>
      </c>
      <c r="I663" s="302"/>
      <c r="J663" s="302"/>
      <c r="K663" s="302"/>
      <c r="L663" s="331"/>
      <c r="M663" s="331"/>
      <c r="U663" s="155" t="str">
        <f t="shared" si="92"/>
        <v xml:space="preserve">  </v>
      </c>
    </row>
    <row r="664" spans="1:21" hidden="1">
      <c r="E664" s="332" t="s">
        <v>1133</v>
      </c>
      <c r="F664" s="320"/>
      <c r="G664" s="320"/>
      <c r="H664" s="320"/>
      <c r="I664" s="320"/>
      <c r="J664" s="331"/>
      <c r="K664" s="331"/>
      <c r="L664" s="320"/>
      <c r="M664" s="320"/>
      <c r="U664" s="155" t="str">
        <f t="shared" si="88"/>
        <v xml:space="preserve">  </v>
      </c>
    </row>
    <row r="665" spans="1:21" hidden="1">
      <c r="E665" s="333" t="s">
        <v>1788</v>
      </c>
      <c r="F665" s="334"/>
      <c r="G665" s="334"/>
      <c r="H665" s="334"/>
      <c r="I665" s="307"/>
      <c r="J665" s="335"/>
      <c r="K665" s="335"/>
      <c r="L665" s="336"/>
      <c r="M665" s="336"/>
      <c r="U665" s="155" t="str">
        <f t="shared" si="88"/>
        <v xml:space="preserve">  </v>
      </c>
    </row>
    <row r="666" spans="1:21" hidden="1">
      <c r="E666" s="337" t="s">
        <v>1134</v>
      </c>
      <c r="F666" s="338"/>
      <c r="G666" s="338"/>
      <c r="H666" s="338"/>
      <c r="I666" s="339"/>
      <c r="J666" s="335"/>
      <c r="K666" s="335"/>
      <c r="L666" s="336"/>
      <c r="M666" s="336"/>
      <c r="U666" s="155" t="str">
        <f t="shared" si="88"/>
        <v xml:space="preserve">  </v>
      </c>
    </row>
    <row r="667" spans="1:21" hidden="1">
      <c r="E667" s="337" t="s">
        <v>1135</v>
      </c>
      <c r="F667" s="334"/>
      <c r="G667" s="334"/>
      <c r="H667" s="334"/>
      <c r="I667" s="307"/>
      <c r="J667" s="335"/>
      <c r="K667" s="335"/>
      <c r="L667" s="336"/>
      <c r="M667" s="336"/>
      <c r="U667" s="155" t="str">
        <f t="shared" si="88"/>
        <v xml:space="preserve">  </v>
      </c>
    </row>
    <row r="668" spans="1:21" hidden="1">
      <c r="E668" s="337" t="s">
        <v>1136</v>
      </c>
      <c r="F668" s="334"/>
      <c r="G668" s="334"/>
      <c r="H668" s="334"/>
      <c r="I668" s="307"/>
      <c r="J668" s="335"/>
      <c r="K668" s="335"/>
      <c r="L668" s="336"/>
      <c r="M668" s="336"/>
      <c r="U668" s="155" t="str">
        <f t="shared" si="88"/>
        <v xml:space="preserve">  </v>
      </c>
    </row>
    <row r="669" spans="1:21" hidden="1">
      <c r="E669" s="337" t="s">
        <v>1137</v>
      </c>
      <c r="F669" s="338"/>
      <c r="G669" s="338"/>
      <c r="H669" s="338"/>
      <c r="I669" s="339"/>
      <c r="J669" s="335"/>
      <c r="K669" s="335"/>
      <c r="L669" s="336"/>
      <c r="M669" s="336"/>
      <c r="U669" s="155" t="str">
        <f t="shared" si="88"/>
        <v xml:space="preserve">  </v>
      </c>
    </row>
    <row r="670" spans="1:21" hidden="1">
      <c r="E670" s="337" t="s">
        <v>1138</v>
      </c>
      <c r="F670" s="338"/>
      <c r="G670" s="338"/>
      <c r="H670" s="338"/>
      <c r="I670" s="339"/>
      <c r="J670" s="335"/>
      <c r="K670" s="335"/>
      <c r="L670" s="336"/>
      <c r="M670" s="336"/>
      <c r="U670" s="155" t="str">
        <f t="shared" si="88"/>
        <v xml:space="preserve">  </v>
      </c>
    </row>
    <row r="671" spans="1:21" hidden="1">
      <c r="E671" s="340" t="s">
        <v>1855</v>
      </c>
      <c r="F671" s="194"/>
      <c r="G671" s="338"/>
      <c r="H671" s="194"/>
      <c r="I671" s="307"/>
      <c r="J671" s="331"/>
      <c r="K671" s="331"/>
      <c r="L671" s="320"/>
      <c r="M671" s="320"/>
      <c r="U671" s="155" t="str">
        <f t="shared" si="88"/>
        <v xml:space="preserve">  </v>
      </c>
    </row>
    <row r="672" spans="1:21" ht="20.25" hidden="1" thickBot="1">
      <c r="E672" s="332" t="s">
        <v>1139</v>
      </c>
      <c r="F672" s="318">
        <f>SUM(F665:F671)</f>
        <v>0</v>
      </c>
      <c r="G672" s="338"/>
      <c r="H672" s="318">
        <f>SUM(H665:H671)</f>
        <v>0</v>
      </c>
      <c r="I672" s="477"/>
      <c r="J672" s="331"/>
      <c r="K672" s="331"/>
      <c r="L672" s="320"/>
      <c r="M672" s="320"/>
      <c r="U672" s="155" t="str">
        <f t="shared" si="88"/>
        <v xml:space="preserve">  </v>
      </c>
    </row>
    <row r="673" spans="1:21" hidden="1">
      <c r="E673" s="332" t="s">
        <v>1140</v>
      </c>
      <c r="F673" s="320"/>
      <c r="G673" s="338"/>
      <c r="H673" s="320"/>
      <c r="I673" s="320"/>
      <c r="J673" s="331"/>
      <c r="K673" s="331"/>
      <c r="L673" s="320"/>
      <c r="M673" s="320"/>
      <c r="U673" s="155" t="str">
        <f t="shared" si="88"/>
        <v xml:space="preserve">  </v>
      </c>
    </row>
    <row r="674" spans="1:21" hidden="1">
      <c r="E674" s="337" t="s">
        <v>1141</v>
      </c>
      <c r="F674" s="338"/>
      <c r="G674" s="338"/>
      <c r="H674" s="338"/>
      <c r="I674" s="339"/>
      <c r="J674" s="331"/>
      <c r="K674" s="331"/>
      <c r="L674" s="320"/>
      <c r="M674" s="320"/>
      <c r="U674" s="155" t="str">
        <f t="shared" si="88"/>
        <v xml:space="preserve">  </v>
      </c>
    </row>
    <row r="675" spans="1:21" hidden="1">
      <c r="A675" s="201" t="s">
        <v>1207</v>
      </c>
      <c r="B675" s="341" t="s">
        <v>479</v>
      </c>
      <c r="C675" s="212">
        <f>SUMIF('ตัดระหว่างกัน 2565'!D:D,'หมายเหตุ (3)'!$B675,'ตัดระหว่างกัน 2565'!L:L)-SUMIF('ตัดระหว่างกัน 2565'!D:D,$B675,'ตัดระหว่างกัน 2565'!K:K)</f>
        <v>15648136</v>
      </c>
      <c r="D675" s="213">
        <f>SUMIF('ตัดระหว่างกัน 2564'!D:D,$B675,'ตัดระหว่างกัน 2564'!L:L)-SUMIF('ตัดระหว่างกัน 2564'!D:D,'หมายเหตุ (3)'!$B675,'ตัดระหว่างกัน 2564'!K:K)</f>
        <v>15937445.560000001</v>
      </c>
      <c r="E675" s="337" t="s">
        <v>1137</v>
      </c>
      <c r="F675" s="338"/>
      <c r="G675" s="338"/>
      <c r="H675" s="338"/>
      <c r="I675" s="339"/>
      <c r="J675" s="331"/>
      <c r="K675" s="331"/>
      <c r="L675" s="320"/>
      <c r="M675" s="320"/>
      <c r="U675" s="155" t="str">
        <f t="shared" si="88"/>
        <v xml:space="preserve">  </v>
      </c>
    </row>
    <row r="676" spans="1:21" hidden="1">
      <c r="A676" s="201" t="s">
        <v>482</v>
      </c>
      <c r="B676" s="341" t="s">
        <v>483</v>
      </c>
      <c r="C676" s="212">
        <f>SUMIF('ตัดระหว่างกัน 2565'!D:D,'หมายเหตุ (3)'!$B676,'ตัดระหว่างกัน 2565'!L:L)-SUMIF('ตัดระหว่างกัน 2565'!D:D,$B676,'ตัดระหว่างกัน 2565'!K:K)</f>
        <v>0</v>
      </c>
      <c r="D676" s="213">
        <f>SUMIF('ตัดระหว่างกัน 2564'!D:D,$B676,'ตัดระหว่างกัน 2564'!L:L)-SUMIF('ตัดระหว่างกัน 2564'!D:D,'หมายเหตุ (3)'!$B676,'ตัดระหว่างกัน 2564'!K:K)</f>
        <v>49056</v>
      </c>
      <c r="E676" s="337" t="s">
        <v>1138</v>
      </c>
      <c r="F676" s="342"/>
      <c r="G676" s="338"/>
      <c r="H676" s="342"/>
      <c r="I676" s="339"/>
      <c r="J676" s="331"/>
      <c r="K676" s="331"/>
      <c r="L676" s="320"/>
      <c r="M676" s="320"/>
      <c r="U676" s="155" t="str">
        <f t="shared" si="88"/>
        <v xml:space="preserve">  </v>
      </c>
    </row>
    <row r="677" spans="1:21" hidden="1">
      <c r="A677" s="201" t="s">
        <v>484</v>
      </c>
      <c r="B677" s="341" t="s">
        <v>485</v>
      </c>
      <c r="C677" s="212">
        <f>SUMIF('ตัดระหว่างกัน 2565'!D:D,'หมายเหตุ (3)'!$B677,'ตัดระหว่างกัน 2565'!L:L)-SUMIF('ตัดระหว่างกัน 2565'!D:D,$B677,'ตัดระหว่างกัน 2565'!K:K)</f>
        <v>7272000</v>
      </c>
      <c r="D677" s="213">
        <f>SUMIF('ตัดระหว่างกัน 2564'!D:D,$B677,'ตัดระหว่างกัน 2564'!L:L)-SUMIF('ตัดระหว่างกัน 2564'!D:D,'หมายเหตุ (3)'!$B677,'ตัดระหว่างกัน 2564'!K:K)</f>
        <v>0</v>
      </c>
      <c r="E677" s="332" t="s">
        <v>1142</v>
      </c>
      <c r="F677" s="343">
        <f>SUM(F674:F676)</f>
        <v>0</v>
      </c>
      <c r="G677" s="338"/>
      <c r="H677" s="343">
        <f>SUM(H674:H676)</f>
        <v>0</v>
      </c>
      <c r="I677" s="477"/>
      <c r="J677" s="331"/>
      <c r="K677" s="331"/>
      <c r="L677" s="320"/>
      <c r="M677" s="320"/>
      <c r="U677" s="155" t="str">
        <f t="shared" si="88"/>
        <v xml:space="preserve">  </v>
      </c>
    </row>
    <row r="678" spans="1:21" ht="20.25" hidden="1" thickBot="1">
      <c r="C678" s="202">
        <f>SUM(C675:C677)</f>
        <v>22920136</v>
      </c>
      <c r="D678" s="202">
        <f>SUM(D675:D677)</f>
        <v>15986501.560000001</v>
      </c>
      <c r="E678" s="325" t="s">
        <v>1143</v>
      </c>
      <c r="F678" s="311">
        <f>F672+F677</f>
        <v>0</v>
      </c>
      <c r="G678" s="338"/>
      <c r="H678" s="311">
        <f>H672+H677</f>
        <v>0</v>
      </c>
      <c r="I678" s="477"/>
      <c r="J678" s="331"/>
      <c r="K678" s="331"/>
      <c r="L678" s="320"/>
      <c r="M678" s="320"/>
      <c r="U678" s="155" t="str">
        <f t="shared" si="88"/>
        <v xml:space="preserve">  </v>
      </c>
    </row>
    <row r="679" spans="1:21" hidden="1">
      <c r="C679" s="344"/>
      <c r="D679" s="341"/>
      <c r="F679" s="177">
        <f>C678-F678</f>
        <v>22920136</v>
      </c>
      <c r="G679" s="338"/>
      <c r="H679" s="177">
        <f>D678-H678</f>
        <v>15986501.560000001</v>
      </c>
      <c r="U679" s="155" t="str">
        <f t="shared" ref="U679:U680" si="93">IF($F$678&lt;&gt;0,"แสดง",IF($H$678&lt;&gt;0,"แสดง","  "))</f>
        <v xml:space="preserve">  </v>
      </c>
    </row>
    <row r="680" spans="1:21" hidden="1">
      <c r="C680" s="344"/>
      <c r="D680" s="341"/>
      <c r="G680" s="338"/>
      <c r="U680" s="155" t="str">
        <f t="shared" si="93"/>
        <v xml:space="preserve">  </v>
      </c>
    </row>
    <row r="681" spans="1:21">
      <c r="E681" s="293" t="s">
        <v>2056</v>
      </c>
      <c r="F681" s="320"/>
      <c r="G681" s="345"/>
      <c r="H681" s="293"/>
      <c r="I681" s="293"/>
      <c r="J681" s="293"/>
      <c r="K681" s="293"/>
      <c r="L681" s="302"/>
      <c r="M681" s="302"/>
      <c r="N681" s="477"/>
      <c r="O681" s="477"/>
      <c r="U681" s="155" t="str">
        <f>IF($F$709&lt;&gt;0,"แสดง",IF($H$709&lt;&gt;0,"แสดง","  "))</f>
        <v>แสดง</v>
      </c>
    </row>
    <row r="682" spans="1:21">
      <c r="E682" s="320"/>
      <c r="G682" s="345"/>
      <c r="H682" s="473" t="s">
        <v>973</v>
      </c>
      <c r="I682" s="476"/>
      <c r="J682" s="293"/>
      <c r="K682" s="293"/>
      <c r="L682" s="302"/>
      <c r="M682" s="302"/>
      <c r="N682" s="264"/>
      <c r="O682" s="264"/>
      <c r="U682" s="155" t="str">
        <f t="shared" ref="U682:U683" si="94">IF($F$709&lt;&gt;0,"แสดง",IF($H$709&lt;&gt;0,"แสดง","  "))</f>
        <v>แสดง</v>
      </c>
    </row>
    <row r="683" spans="1:21">
      <c r="E683" s="320"/>
      <c r="F683" s="302">
        <v>2565</v>
      </c>
      <c r="G683" s="345"/>
      <c r="H683" s="302">
        <v>2564</v>
      </c>
      <c r="I683" s="302"/>
      <c r="J683" s="302"/>
      <c r="K683" s="302"/>
      <c r="L683" s="302"/>
      <c r="M683" s="302"/>
      <c r="N683" s="264"/>
      <c r="O683" s="264"/>
      <c r="U683" s="155" t="str">
        <f t="shared" si="94"/>
        <v>แสดง</v>
      </c>
    </row>
    <row r="684" spans="1:21">
      <c r="E684" s="293" t="s">
        <v>215</v>
      </c>
      <c r="F684" s="477"/>
      <c r="G684" s="338"/>
      <c r="H684" s="302"/>
      <c r="I684" s="302"/>
      <c r="J684" s="302"/>
      <c r="K684" s="302"/>
      <c r="L684" s="302"/>
      <c r="M684" s="302"/>
      <c r="N684" s="264"/>
      <c r="O684" s="264"/>
      <c r="U684" s="155" t="str">
        <f>IF($F$692&lt;&gt;0,"แสดง",IF($H$692&lt;&gt;0,"แสดง","  "))</f>
        <v>แสดง</v>
      </c>
    </row>
    <row r="685" spans="1:21">
      <c r="A685" s="303" t="s">
        <v>443</v>
      </c>
      <c r="B685" s="304" t="s">
        <v>444</v>
      </c>
      <c r="C685" s="212">
        <f>SUMIF('ตัดระหว่างกัน 2565'!D:D,'หมายเหตุ (3)'!$B685,'ตัดระหว่างกัน 2565'!L:L)-SUMIF('ตัดระหว่างกัน 2565'!D:D,$B685,'ตัดระหว่างกัน 2565'!K:K)</f>
        <v>811748.76</v>
      </c>
      <c r="D685" s="213">
        <f>SUMIF('ตัดระหว่างกัน 2564'!D:D,$B685,'ตัดระหว่างกัน 2564'!L:L)-SUMIF('ตัดระหว่างกัน 2564'!D:D,'หมายเหตุ (3)'!$B685,'ตัดระหว่างกัน 2564'!K:K)</f>
        <v>726932.92</v>
      </c>
      <c r="E685" s="305" t="s">
        <v>443</v>
      </c>
      <c r="F685" s="346">
        <f>SUM(C685)</f>
        <v>811748.76</v>
      </c>
      <c r="G685" s="345"/>
      <c r="H685" s="346">
        <f>SUM(D685)</f>
        <v>726932.92</v>
      </c>
      <c r="I685" s="264"/>
      <c r="U685" s="155" t="str">
        <f t="shared" si="88"/>
        <v>แสดง</v>
      </c>
    </row>
    <row r="686" spans="1:21">
      <c r="A686" s="303" t="s">
        <v>445</v>
      </c>
      <c r="B686" s="304" t="s">
        <v>446</v>
      </c>
      <c r="C686" s="212">
        <f>SUMIF('ตัดระหว่างกัน 2565'!D:D,'หมายเหตุ (3)'!$B686,'ตัดระหว่างกัน 2565'!L:L)-SUMIF('ตัดระหว่างกัน 2565'!D:D,$B686,'ตัดระหว่างกัน 2565'!K:K)</f>
        <v>10975351.710000001</v>
      </c>
      <c r="D686" s="213">
        <f>SUMIF('ตัดระหว่างกัน 2564'!D:D,$B686,'ตัดระหว่างกัน 2564'!L:L)-SUMIF('ตัดระหว่างกัน 2564'!D:D,'หมายเหตุ (3)'!$B686,'ตัดระหว่างกัน 2564'!K:K)</f>
        <v>9473018.3900000006</v>
      </c>
      <c r="E686" s="305" t="s">
        <v>445</v>
      </c>
      <c r="F686" s="346">
        <f t="shared" ref="F686:F691" si="95">SUM(C686)</f>
        <v>10975351.710000001</v>
      </c>
      <c r="G686" s="345"/>
      <c r="H686" s="346">
        <f t="shared" ref="H686:H691" si="96">SUM(D686)</f>
        <v>9473018.3900000006</v>
      </c>
      <c r="I686" s="264"/>
      <c r="U686" s="155" t="str">
        <f t="shared" si="88"/>
        <v>แสดง</v>
      </c>
    </row>
    <row r="687" spans="1:21" hidden="1">
      <c r="A687" s="303" t="s">
        <v>447</v>
      </c>
      <c r="B687" s="304" t="s">
        <v>448</v>
      </c>
      <c r="C687" s="212">
        <f>SUMIF('ตัดระหว่างกัน 2565'!D:D,'หมายเหตุ (3)'!$B687,'ตัดระหว่างกัน 2565'!L:L)-SUMIF('ตัดระหว่างกัน 2565'!D:D,$B687,'ตัดระหว่างกัน 2565'!K:K)</f>
        <v>0</v>
      </c>
      <c r="D687" s="213">
        <f>SUMIF('ตัดระหว่างกัน 2564'!D:D,$B687,'ตัดระหว่างกัน 2564'!L:L)-SUMIF('ตัดระหว่างกัน 2564'!D:D,'หมายเหตุ (3)'!$B687,'ตัดระหว่างกัน 2564'!K:K)</f>
        <v>0</v>
      </c>
      <c r="E687" s="305" t="s">
        <v>447</v>
      </c>
      <c r="F687" s="346">
        <f t="shared" si="95"/>
        <v>0</v>
      </c>
      <c r="G687" s="338"/>
      <c r="H687" s="346">
        <f t="shared" si="96"/>
        <v>0</v>
      </c>
      <c r="I687" s="264"/>
      <c r="U687" s="155" t="str">
        <f t="shared" si="88"/>
        <v xml:space="preserve">  </v>
      </c>
    </row>
    <row r="688" spans="1:21">
      <c r="A688" s="303" t="s">
        <v>449</v>
      </c>
      <c r="B688" s="304" t="s">
        <v>450</v>
      </c>
      <c r="C688" s="212">
        <f>SUMIF('ตัดระหว่างกัน 2565'!D:D,'หมายเหตุ (3)'!$B688,'ตัดระหว่างกัน 2565'!L:L)-SUMIF('ตัดระหว่างกัน 2565'!D:D,$B688,'ตัดระหว่างกัน 2565'!K:K)</f>
        <v>4264719.87</v>
      </c>
      <c r="D688" s="213">
        <f>SUMIF('ตัดระหว่างกัน 2564'!D:D,$B688,'ตัดระหว่างกัน 2564'!L:L)-SUMIF('ตัดระหว่างกัน 2564'!D:D,'หมายเหตุ (3)'!$B688,'ตัดระหว่างกัน 2564'!K:K)</f>
        <v>3845960.32</v>
      </c>
      <c r="E688" s="305" t="s">
        <v>449</v>
      </c>
      <c r="F688" s="346">
        <f t="shared" si="95"/>
        <v>4264719.87</v>
      </c>
      <c r="G688" s="345"/>
      <c r="H688" s="346">
        <f t="shared" si="96"/>
        <v>3845960.32</v>
      </c>
      <c r="I688" s="264"/>
      <c r="U688" s="155" t="str">
        <f t="shared" si="88"/>
        <v>แสดง</v>
      </c>
    </row>
    <row r="689" spans="1:21">
      <c r="A689" s="303" t="s">
        <v>451</v>
      </c>
      <c r="B689" s="304" t="s">
        <v>452</v>
      </c>
      <c r="C689" s="212">
        <f>SUMIF('ตัดระหว่างกัน 2565'!D:D,'หมายเหตุ (3)'!$B689,'ตัดระหว่างกัน 2565'!L:L)-SUMIF('ตัดระหว่างกัน 2565'!D:D,$B689,'ตัดระหว่างกัน 2565'!K:K)</f>
        <v>320792.96000000002</v>
      </c>
      <c r="D689" s="213">
        <f>SUMIF('ตัดระหว่างกัน 2564'!D:D,$B689,'ตัดระหว่างกัน 2564'!L:L)-SUMIF('ตัดระหว่างกัน 2564'!D:D,'หมายเหตุ (3)'!$B689,'ตัดระหว่างกัน 2564'!K:K)</f>
        <v>221495.16</v>
      </c>
      <c r="E689" s="305" t="s">
        <v>451</v>
      </c>
      <c r="F689" s="346">
        <f t="shared" si="95"/>
        <v>320792.96000000002</v>
      </c>
      <c r="G689" s="345"/>
      <c r="H689" s="346">
        <f t="shared" si="96"/>
        <v>221495.16</v>
      </c>
      <c r="I689" s="264"/>
      <c r="U689" s="155" t="str">
        <f t="shared" si="88"/>
        <v>แสดง</v>
      </c>
    </row>
    <row r="690" spans="1:21">
      <c r="A690" s="303" t="s">
        <v>453</v>
      </c>
      <c r="B690" s="304" t="s">
        <v>454</v>
      </c>
      <c r="C690" s="212">
        <f>SUMIF('ตัดระหว่างกัน 2565'!D:D,'หมายเหตุ (3)'!$B690,'ตัดระหว่างกัน 2565'!L:L)-SUMIF('ตัดระหว่างกัน 2565'!D:D,$B690,'ตัดระหว่างกัน 2565'!K:K)</f>
        <v>4784977.47</v>
      </c>
      <c r="D690" s="213">
        <f>SUMIF('ตัดระหว่างกัน 2564'!D:D,$B690,'ตัดระหว่างกัน 2564'!L:L)-SUMIF('ตัดระหว่างกัน 2564'!D:D,'หมายเหตุ (3)'!$B690,'ตัดระหว่างกัน 2564'!K:K)</f>
        <v>5220380.83</v>
      </c>
      <c r="E690" s="305" t="s">
        <v>453</v>
      </c>
      <c r="F690" s="346">
        <f t="shared" si="95"/>
        <v>4784977.47</v>
      </c>
      <c r="G690" s="345"/>
      <c r="H690" s="346">
        <f t="shared" si="96"/>
        <v>5220380.83</v>
      </c>
      <c r="I690" s="264"/>
      <c r="U690" s="155" t="str">
        <f t="shared" si="88"/>
        <v>แสดง</v>
      </c>
    </row>
    <row r="691" spans="1:21" hidden="1">
      <c r="A691" s="303" t="s">
        <v>455</v>
      </c>
      <c r="B691" s="304" t="s">
        <v>456</v>
      </c>
      <c r="C691" s="212">
        <f>SUMIF('ตัดระหว่างกัน 2565'!D:D,'หมายเหตุ (3)'!$B691,'ตัดระหว่างกัน 2565'!L:L)-SUMIF('ตัดระหว่างกัน 2565'!D:D,$B691,'ตัดระหว่างกัน 2565'!K:K)</f>
        <v>0</v>
      </c>
      <c r="D691" s="213">
        <f>SUMIF('ตัดระหว่างกัน 2564'!D:D,$B691,'ตัดระหว่างกัน 2564'!L:L)-SUMIF('ตัดระหว่างกัน 2564'!D:D,'หมายเหตุ (3)'!$B691,'ตัดระหว่างกัน 2564'!K:K)</f>
        <v>0</v>
      </c>
      <c r="E691" s="305" t="s">
        <v>455</v>
      </c>
      <c r="F691" s="346">
        <f t="shared" si="95"/>
        <v>0</v>
      </c>
      <c r="G691" s="338"/>
      <c r="H691" s="346">
        <f t="shared" si="96"/>
        <v>0</v>
      </c>
      <c r="I691" s="264"/>
      <c r="U691" s="155" t="str">
        <f t="shared" si="88"/>
        <v xml:space="preserve">  </v>
      </c>
    </row>
    <row r="692" spans="1:21">
      <c r="A692" s="303"/>
      <c r="B692" s="304"/>
      <c r="C692" s="212"/>
      <c r="D692" s="213"/>
      <c r="E692" s="293" t="s">
        <v>1803</v>
      </c>
      <c r="F692" s="347">
        <f>SUM(F685:F691)</f>
        <v>21157590.77</v>
      </c>
      <c r="G692" s="342"/>
      <c r="H692" s="347">
        <f t="shared" ref="H692:I692" si="97">SUM(H685:H691)</f>
        <v>19487787.620000001</v>
      </c>
      <c r="I692" s="346">
        <f t="shared" si="97"/>
        <v>0</v>
      </c>
      <c r="U692" s="155" t="str">
        <f>IF($F$692&lt;&gt;0,"แสดง",IF($H$692&lt;&gt;0,"แสดง","  "))</f>
        <v>แสดง</v>
      </c>
    </row>
    <row r="693" spans="1:21" hidden="1">
      <c r="A693" s="303"/>
      <c r="B693" s="304"/>
      <c r="C693" s="212"/>
      <c r="D693" s="213"/>
      <c r="E693" s="293" t="s">
        <v>236</v>
      </c>
      <c r="F693" s="305"/>
      <c r="G693" s="338"/>
      <c r="H693" s="264"/>
      <c r="I693" s="264"/>
      <c r="J693" s="264"/>
      <c r="K693" s="264"/>
      <c r="U693" s="155" t="str">
        <f>IF($F$695&lt;&gt;0,"แสดง",IF($H$695&lt;&gt;0,"แสดง","  "))</f>
        <v xml:space="preserve">  </v>
      </c>
    </row>
    <row r="694" spans="1:21" hidden="1">
      <c r="A694" s="303" t="s">
        <v>457</v>
      </c>
      <c r="B694" s="304" t="s">
        <v>458</v>
      </c>
      <c r="C694" s="212">
        <f>SUMIF('ตัดระหว่างกัน 2565'!D:D,'หมายเหตุ (3)'!$B694,'ตัดระหว่างกัน 2565'!L:L)-SUMIF('ตัดระหว่างกัน 2565'!D:D,$B694,'ตัดระหว่างกัน 2565'!K:K)</f>
        <v>0</v>
      </c>
      <c r="D694" s="213">
        <f>SUMIF('ตัดระหว่างกัน 2564'!D:D,$B694,'ตัดระหว่างกัน 2564'!L:L)-SUMIF('ตัดระหว่างกัน 2564'!D:D,'หมายเหตุ (3)'!$B694,'ตัดระหว่างกัน 2564'!K:K)</f>
        <v>0</v>
      </c>
      <c r="E694" s="305" t="s">
        <v>457</v>
      </c>
      <c r="F694" s="346">
        <f t="shared" ref="F694" si="98">SUM(C694)</f>
        <v>0</v>
      </c>
      <c r="G694" s="338"/>
      <c r="H694" s="346">
        <f t="shared" ref="H694" si="99">SUM(D694)</f>
        <v>0</v>
      </c>
      <c r="I694" s="264"/>
      <c r="U694" s="155" t="str">
        <f t="shared" si="88"/>
        <v xml:space="preserve">  </v>
      </c>
    </row>
    <row r="695" spans="1:21" hidden="1">
      <c r="A695" s="303"/>
      <c r="B695" s="304"/>
      <c r="C695" s="212"/>
      <c r="D695" s="213"/>
      <c r="E695" s="293" t="s">
        <v>1804</v>
      </c>
      <c r="F695" s="347">
        <f>SUM(F694)</f>
        <v>0</v>
      </c>
      <c r="G695" s="342"/>
      <c r="H695" s="347">
        <f>SUM(H694)</f>
        <v>0</v>
      </c>
      <c r="I695" s="264"/>
      <c r="U695" s="155" t="str">
        <f t="shared" si="88"/>
        <v xml:space="preserve">  </v>
      </c>
    </row>
    <row r="696" spans="1:21">
      <c r="A696" s="303"/>
      <c r="B696" s="304"/>
      <c r="C696" s="212"/>
      <c r="D696" s="213"/>
      <c r="E696" s="293" t="s">
        <v>241</v>
      </c>
      <c r="F696" s="305"/>
      <c r="G696" s="338"/>
      <c r="H696" s="264"/>
      <c r="I696" s="264"/>
      <c r="J696" s="264"/>
      <c r="K696" s="264"/>
      <c r="U696" s="155" t="str">
        <f>IF($F$705&lt;&gt;0,"แสดง",IF($H$705&lt;&gt;0,"แสดง","  "))</f>
        <v>แสดง</v>
      </c>
    </row>
    <row r="697" spans="1:21">
      <c r="A697" s="303" t="s">
        <v>461</v>
      </c>
      <c r="B697" s="304" t="s">
        <v>460</v>
      </c>
      <c r="C697" s="212">
        <f>SUMIF('ตัดระหว่างกัน 2565'!D:D,'หมายเหตุ (3)'!$B697,'ตัดระหว่างกัน 2565'!L:L)-SUMIF('ตัดระหว่างกัน 2565'!D:D,$B697,'ตัดระหว่างกัน 2565'!K:K)</f>
        <v>56850</v>
      </c>
      <c r="D697" s="213">
        <f>SUMIF('ตัดระหว่างกัน 2564'!D:D,$B697,'ตัดระหว่างกัน 2564'!L:L)-SUMIF('ตัดระหว่างกัน 2564'!D:D,'หมายเหตุ (3)'!$B697,'ตัดระหว่างกัน 2564'!K:K)</f>
        <v>78080</v>
      </c>
      <c r="E697" s="305" t="s">
        <v>459</v>
      </c>
      <c r="F697" s="346">
        <f t="shared" ref="F697:F704" si="100">SUM(C697)</f>
        <v>56850</v>
      </c>
      <c r="G697" s="345"/>
      <c r="H697" s="346">
        <f t="shared" ref="H697:H704" si="101">SUM(D697)</f>
        <v>78080</v>
      </c>
      <c r="I697" s="264"/>
      <c r="U697" s="155" t="str">
        <f t="shared" ref="U697:U762" si="102">IF(F697&lt;&gt;0,"แสดง",IF(H697&lt;&gt;0,"แสดง","  "))</f>
        <v>แสดง</v>
      </c>
    </row>
    <row r="698" spans="1:21">
      <c r="A698" s="303" t="s">
        <v>462</v>
      </c>
      <c r="B698" s="304" t="s">
        <v>463</v>
      </c>
      <c r="C698" s="212">
        <f>SUMIF('ตัดระหว่างกัน 2565'!D:D,'หมายเหตุ (3)'!$B698,'ตัดระหว่างกัน 2565'!L:L)-SUMIF('ตัดระหว่างกัน 2565'!D:D,$B698,'ตัดระหว่างกัน 2565'!K:K)</f>
        <v>3623501.4</v>
      </c>
      <c r="D698" s="213">
        <f>SUMIF('ตัดระหว่างกัน 2564'!D:D,$B698,'ตัดระหว่างกัน 2564'!L:L)-SUMIF('ตัดระหว่างกัน 2564'!D:D,'หมายเหตุ (3)'!$B698,'ตัดระหว่างกัน 2564'!K:K)</f>
        <v>2977139.89</v>
      </c>
      <c r="E698" s="305" t="s">
        <v>462</v>
      </c>
      <c r="F698" s="346">
        <f t="shared" si="100"/>
        <v>3623501.4</v>
      </c>
      <c r="G698" s="338"/>
      <c r="H698" s="346">
        <f t="shared" si="101"/>
        <v>2977139.89</v>
      </c>
      <c r="I698" s="264"/>
      <c r="U698" s="155" t="str">
        <f t="shared" si="102"/>
        <v>แสดง</v>
      </c>
    </row>
    <row r="699" spans="1:21">
      <c r="A699" s="308" t="s">
        <v>464</v>
      </c>
      <c r="B699" s="309" t="s">
        <v>465</v>
      </c>
      <c r="C699" s="212">
        <f>SUMIF('ตัดระหว่างกัน 2565'!D:D,'หมายเหตุ (3)'!$B699,'ตัดระหว่างกัน 2565'!L:L)-SUMIF('ตัดระหว่างกัน 2565'!D:D,$B699,'ตัดระหว่างกัน 2565'!K:K)</f>
        <v>45375.44</v>
      </c>
      <c r="D699" s="213">
        <f>SUMIF('ตัดระหว่างกัน 2564'!D:D,$B699,'ตัดระหว่างกัน 2564'!L:L)-SUMIF('ตัดระหว่างกัน 2564'!D:D,'หมายเหตุ (3)'!$B699,'ตัดระหว่างกัน 2564'!K:K)</f>
        <v>28818.87</v>
      </c>
      <c r="E699" s="263" t="s">
        <v>464</v>
      </c>
      <c r="F699" s="346">
        <f t="shared" si="100"/>
        <v>45375.44</v>
      </c>
      <c r="G699" s="345"/>
      <c r="H699" s="346">
        <f t="shared" si="101"/>
        <v>28818.87</v>
      </c>
      <c r="I699" s="264"/>
      <c r="U699" s="155" t="str">
        <f t="shared" si="102"/>
        <v>แสดง</v>
      </c>
    </row>
    <row r="700" spans="1:21">
      <c r="A700" s="308" t="s">
        <v>466</v>
      </c>
      <c r="B700" s="309" t="s">
        <v>467</v>
      </c>
      <c r="C700" s="212">
        <f>SUMIF('ตัดระหว่างกัน 2565'!D:D,'หมายเหตุ (3)'!$B700,'ตัดระหว่างกัน 2565'!L:L)-SUMIF('ตัดระหว่างกัน 2565'!D:D,$B700,'ตัดระหว่างกัน 2565'!K:K)</f>
        <v>0</v>
      </c>
      <c r="D700" s="213">
        <f>SUMIF('ตัดระหว่างกัน 2564'!D:D,$B700,'ตัดระหว่างกัน 2564'!L:L)-SUMIF('ตัดระหว่างกัน 2564'!D:D,'หมายเหตุ (3)'!$B700,'ตัดระหว่างกัน 2564'!K:K)</f>
        <v>2362.25</v>
      </c>
      <c r="E700" s="263" t="s">
        <v>466</v>
      </c>
      <c r="F700" s="346">
        <f t="shared" si="100"/>
        <v>0</v>
      </c>
      <c r="G700" s="338"/>
      <c r="H700" s="346">
        <f t="shared" si="101"/>
        <v>2362.25</v>
      </c>
      <c r="I700" s="264"/>
      <c r="U700" s="155" t="str">
        <f t="shared" si="102"/>
        <v>แสดง</v>
      </c>
    </row>
    <row r="701" spans="1:21">
      <c r="A701" s="308" t="s">
        <v>468</v>
      </c>
      <c r="B701" s="348" t="s">
        <v>469</v>
      </c>
      <c r="C701" s="212">
        <f>SUMIF('ตัดระหว่างกัน 2565'!D:D,'หมายเหตุ (3)'!$B701,'ตัดระหว่างกัน 2565'!L:L)-SUMIF('ตัดระหว่างกัน 2565'!D:D,$B701,'ตัดระหว่างกัน 2565'!K:K)</f>
        <v>1016163</v>
      </c>
      <c r="D701" s="213">
        <f>SUMIF('ตัดระหว่างกัน 2564'!D:D,$B701,'ตัดระหว่างกัน 2564'!L:L)-SUMIF('ตัดระหว่างกัน 2564'!D:D,'หมายเหตุ (3)'!$B701,'ตัดระหว่างกัน 2564'!K:K)</f>
        <v>863659</v>
      </c>
      <c r="E701" s="263" t="s">
        <v>468</v>
      </c>
      <c r="F701" s="346">
        <f t="shared" si="100"/>
        <v>1016163</v>
      </c>
      <c r="G701" s="345"/>
      <c r="H701" s="346">
        <f t="shared" si="101"/>
        <v>863659</v>
      </c>
      <c r="I701" s="264"/>
      <c r="U701" s="155" t="str">
        <f t="shared" si="102"/>
        <v>แสดง</v>
      </c>
    </row>
    <row r="702" spans="1:21" hidden="1">
      <c r="A702" s="308" t="s">
        <v>470</v>
      </c>
      <c r="B702" s="309" t="s">
        <v>471</v>
      </c>
      <c r="C702" s="212">
        <f>SUMIF('ตัดระหว่างกัน 2565'!D:D,'หมายเหตุ (3)'!$B702,'ตัดระหว่างกัน 2565'!L:L)-SUMIF('ตัดระหว่างกัน 2565'!D:D,$B702,'ตัดระหว่างกัน 2565'!K:K)</f>
        <v>0</v>
      </c>
      <c r="D702" s="213">
        <f>SUMIF('ตัดระหว่างกัน 2564'!D:D,$B702,'ตัดระหว่างกัน 2564'!L:L)-SUMIF('ตัดระหว่างกัน 2564'!D:D,'หมายเหตุ (3)'!$B702,'ตัดระหว่างกัน 2564'!K:K)</f>
        <v>0</v>
      </c>
      <c r="E702" s="263" t="s">
        <v>470</v>
      </c>
      <c r="F702" s="346">
        <f t="shared" si="100"/>
        <v>0</v>
      </c>
      <c r="G702" s="338"/>
      <c r="H702" s="346">
        <f t="shared" si="101"/>
        <v>0</v>
      </c>
      <c r="I702" s="264"/>
      <c r="U702" s="155" t="str">
        <f t="shared" si="102"/>
        <v xml:space="preserve">  </v>
      </c>
    </row>
    <row r="703" spans="1:21">
      <c r="A703" s="308" t="s">
        <v>472</v>
      </c>
      <c r="B703" s="309" t="s">
        <v>473</v>
      </c>
      <c r="C703" s="212">
        <f>SUMIF('ตัดระหว่างกัน 2565'!D:D,'หมายเหตุ (3)'!$B703,'ตัดระหว่างกัน 2565'!L:L)-SUMIF('ตัดระหว่างกัน 2565'!D:D,$B703,'ตัดระหว่างกัน 2565'!K:K)</f>
        <v>8070</v>
      </c>
      <c r="D703" s="213">
        <f>SUMIF('ตัดระหว่างกัน 2564'!D:D,$B703,'ตัดระหว่างกัน 2564'!L:L)-SUMIF('ตัดระหว่างกัน 2564'!D:D,'หมายเหตุ (3)'!$B703,'ตัดระหว่างกัน 2564'!K:K)</f>
        <v>17180</v>
      </c>
      <c r="E703" s="263" t="s">
        <v>472</v>
      </c>
      <c r="F703" s="346">
        <f t="shared" si="100"/>
        <v>8070</v>
      </c>
      <c r="G703" s="338"/>
      <c r="H703" s="346">
        <f t="shared" si="101"/>
        <v>17180</v>
      </c>
      <c r="I703" s="264"/>
      <c r="U703" s="155" t="str">
        <f t="shared" si="102"/>
        <v>แสดง</v>
      </c>
    </row>
    <row r="704" spans="1:21" hidden="1">
      <c r="A704" s="308" t="s">
        <v>474</v>
      </c>
      <c r="B704" s="309" t="s">
        <v>475</v>
      </c>
      <c r="C704" s="212">
        <f>SUMIF('ตัดระหว่างกัน 2565'!D:D,'หมายเหตุ (3)'!$B704,'ตัดระหว่างกัน 2565'!L:L)-SUMIF('ตัดระหว่างกัน 2565'!D:D,$B704,'ตัดระหว่างกัน 2565'!K:K)</f>
        <v>0</v>
      </c>
      <c r="D704" s="213">
        <f>SUMIF('ตัดระหว่างกัน 2564'!D:D,$B704,'ตัดระหว่างกัน 2564'!L:L)-SUMIF('ตัดระหว่างกัน 2564'!D:D,'หมายเหตุ (3)'!$B704,'ตัดระหว่างกัน 2564'!K:K)</f>
        <v>0</v>
      </c>
      <c r="E704" s="263" t="s">
        <v>474</v>
      </c>
      <c r="F704" s="346">
        <f t="shared" si="100"/>
        <v>0</v>
      </c>
      <c r="G704" s="338"/>
      <c r="H704" s="346">
        <f t="shared" si="101"/>
        <v>0</v>
      </c>
      <c r="I704" s="264"/>
      <c r="U704" s="155" t="str">
        <f t="shared" si="102"/>
        <v xml:space="preserve">  </v>
      </c>
    </row>
    <row r="705" spans="1:21">
      <c r="A705" s="308"/>
      <c r="B705" s="309"/>
      <c r="C705" s="212"/>
      <c r="D705" s="213"/>
      <c r="E705" s="293" t="s">
        <v>1805</v>
      </c>
      <c r="F705" s="347">
        <f>SUM(F697:F704)</f>
        <v>4749959.84</v>
      </c>
      <c r="G705" s="342"/>
      <c r="H705" s="347">
        <f>SUM(H697:H704)</f>
        <v>3967240.0100000002</v>
      </c>
      <c r="I705" s="264"/>
      <c r="U705" s="155" t="str">
        <f t="shared" si="102"/>
        <v>แสดง</v>
      </c>
    </row>
    <row r="706" spans="1:21" hidden="1">
      <c r="A706" s="308"/>
      <c r="B706" s="309"/>
      <c r="C706" s="212"/>
      <c r="D706" s="213"/>
      <c r="E706" s="293" t="s">
        <v>476</v>
      </c>
      <c r="F706" s="349"/>
      <c r="G706" s="345"/>
      <c r="H706" s="349"/>
      <c r="I706" s="264"/>
      <c r="U706" s="155" t="str">
        <f>IF($F$708&lt;&gt;0,"แสดง",IF($H$708&lt;&gt;0,"แสดง","  "))</f>
        <v xml:space="preserve">  </v>
      </c>
    </row>
    <row r="707" spans="1:21" hidden="1">
      <c r="A707" s="308" t="s">
        <v>476</v>
      </c>
      <c r="B707" s="309" t="s">
        <v>477</v>
      </c>
      <c r="C707" s="212">
        <f>SUMIF('ตัดระหว่างกัน 2565'!D:D,'หมายเหตุ (3)'!$B707,'ตัดระหว่างกัน 2565'!L:L)-SUMIF('ตัดระหว่างกัน 2565'!D:D,$B707,'ตัดระหว่างกัน 2565'!K:K)</f>
        <v>0</v>
      </c>
      <c r="D707" s="213">
        <f>SUMIF('ตัดระหว่างกัน 2564'!D:D,$B707,'ตัดระหว่างกัน 2564'!L:L)-SUMIF('ตัดระหว่างกัน 2564'!D:D,'หมายเหตุ (3)'!$B707,'ตัดระหว่างกัน 2564'!K:K)</f>
        <v>0</v>
      </c>
      <c r="E707" s="263" t="s">
        <v>476</v>
      </c>
      <c r="F707" s="310">
        <f>SUM(C707)</f>
        <v>0</v>
      </c>
      <c r="G707" s="345"/>
      <c r="H707" s="310">
        <f>SUM(D707)</f>
        <v>0</v>
      </c>
      <c r="I707" s="264"/>
      <c r="U707" s="155" t="str">
        <f t="shared" si="102"/>
        <v xml:space="preserve">  </v>
      </c>
    </row>
    <row r="708" spans="1:21" hidden="1">
      <c r="A708" s="308"/>
      <c r="B708" s="309"/>
      <c r="C708" s="212"/>
      <c r="D708" s="213"/>
      <c r="E708" s="301" t="s">
        <v>1806</v>
      </c>
      <c r="F708" s="310">
        <f>SUM(F707)</f>
        <v>0</v>
      </c>
      <c r="G708" s="345"/>
      <c r="H708" s="310">
        <f>SUM(H707)</f>
        <v>0</v>
      </c>
      <c r="I708" s="264"/>
      <c r="U708" s="155" t="str">
        <f t="shared" si="102"/>
        <v xml:space="preserve">  </v>
      </c>
    </row>
    <row r="709" spans="1:21" ht="20.25" thickBot="1">
      <c r="A709" s="300"/>
      <c r="B709" s="300"/>
      <c r="C709" s="212"/>
      <c r="D709" s="213"/>
      <c r="E709" s="350" t="s">
        <v>1038</v>
      </c>
      <c r="F709" s="311">
        <f>F692+F695+F705+F707</f>
        <v>25907550.609999999</v>
      </c>
      <c r="G709" s="345"/>
      <c r="H709" s="311">
        <f>H692+H695+H705+H707</f>
        <v>23455027.630000003</v>
      </c>
      <c r="I709" s="477"/>
      <c r="U709" s="155" t="str">
        <f t="shared" si="102"/>
        <v>แสดง</v>
      </c>
    </row>
    <row r="710" spans="1:21" ht="20.25" thickTop="1">
      <c r="A710" s="308"/>
      <c r="B710" s="309"/>
      <c r="C710" s="212"/>
      <c r="D710" s="213"/>
      <c r="E710" s="320"/>
      <c r="F710" s="320"/>
      <c r="G710" s="345"/>
      <c r="H710" s="264"/>
      <c r="I710" s="264"/>
      <c r="J710" s="264"/>
      <c r="K710" s="264"/>
      <c r="U710" s="155" t="str">
        <f t="shared" ref="U710:U713" si="103">IF($F$709&lt;&gt;0,"แสดง",IF($H$709&lt;&gt;0,"แสดง","  "))</f>
        <v>แสดง</v>
      </c>
    </row>
    <row r="711" spans="1:21">
      <c r="A711" s="308"/>
      <c r="B711" s="309"/>
      <c r="C711" s="212"/>
      <c r="D711" s="213"/>
      <c r="E711" s="320"/>
      <c r="F711" s="320"/>
      <c r="G711" s="345"/>
      <c r="H711" s="264"/>
      <c r="I711" s="264"/>
      <c r="J711" s="264"/>
      <c r="K711" s="264"/>
    </row>
    <row r="712" spans="1:21">
      <c r="A712" s="308"/>
      <c r="B712" s="309"/>
      <c r="C712" s="212"/>
      <c r="D712" s="213"/>
      <c r="E712" s="320"/>
      <c r="F712" s="320"/>
      <c r="G712" s="345"/>
      <c r="H712" s="264"/>
      <c r="I712" s="264"/>
      <c r="J712" s="264"/>
      <c r="K712" s="264"/>
    </row>
    <row r="713" spans="1:21">
      <c r="C713" s="212"/>
      <c r="D713" s="213"/>
      <c r="G713" s="345"/>
      <c r="U713" s="155" t="str">
        <f t="shared" si="103"/>
        <v>แสดง</v>
      </c>
    </row>
    <row r="714" spans="1:21" hidden="1">
      <c r="C714" s="212"/>
      <c r="D714" s="213"/>
      <c r="E714" s="293" t="s">
        <v>1165</v>
      </c>
      <c r="F714" s="293"/>
      <c r="G714" s="293"/>
      <c r="H714" s="293"/>
      <c r="I714" s="299"/>
      <c r="J714" s="302"/>
      <c r="K714" s="302"/>
      <c r="L714" s="477"/>
      <c r="M714" s="477"/>
      <c r="U714" s="155" t="str">
        <f>IF($F$732&lt;&gt;0,"แสดง",IF($H$732&lt;&gt;0,"แสดง","  "))</f>
        <v xml:space="preserve">  </v>
      </c>
    </row>
    <row r="715" spans="1:21" hidden="1">
      <c r="C715" s="212"/>
      <c r="D715" s="213"/>
      <c r="E715" s="301"/>
      <c r="H715" s="473" t="s">
        <v>973</v>
      </c>
      <c r="I715" s="476"/>
      <c r="J715" s="302"/>
      <c r="K715" s="302"/>
      <c r="L715" s="264"/>
      <c r="M715" s="264"/>
      <c r="U715" s="155" t="str">
        <f t="shared" ref="U715:U716" si="104">IF($F$732&lt;&gt;0,"แสดง",IF($H$732&lt;&gt;0,"แสดง","  "))</f>
        <v xml:space="preserve">  </v>
      </c>
    </row>
    <row r="716" spans="1:21" hidden="1">
      <c r="C716" s="212"/>
      <c r="D716" s="213"/>
      <c r="E716" s="301"/>
      <c r="F716" s="302">
        <v>2565</v>
      </c>
      <c r="G716" s="302"/>
      <c r="H716" s="302">
        <v>2564</v>
      </c>
      <c r="I716" s="302"/>
      <c r="J716" s="302"/>
      <c r="K716" s="302"/>
      <c r="L716" s="264"/>
      <c r="M716" s="264"/>
      <c r="U716" s="155" t="str">
        <f t="shared" si="104"/>
        <v xml:space="preserve">  </v>
      </c>
    </row>
    <row r="717" spans="1:21" hidden="1">
      <c r="A717" s="308" t="s">
        <v>387</v>
      </c>
      <c r="B717" s="348" t="s">
        <v>386</v>
      </c>
      <c r="C717" s="212">
        <f>SUMIF('ตัดระหว่างกัน 2565'!D:D,'หมายเหตุ (3)'!$B717,'ตัดระหว่างกัน 2565'!L:L)-SUMIF('ตัดระหว่างกัน 2565'!D:D,$B717,'ตัดระหว่างกัน 2565'!K:K)</f>
        <v>0</v>
      </c>
      <c r="D717" s="213">
        <f>SUMIF('ตัดระหว่างกัน 2564'!D:D,$B717,'ตัดระหว่างกัน 2564'!L:L)-SUMIF('ตัดระหว่างกัน 2564'!D:D,'หมายเหตุ (3)'!$B717,'ตัดระหว่างกัน 2564'!K:K)</f>
        <v>0</v>
      </c>
      <c r="E717" s="305" t="s">
        <v>585</v>
      </c>
      <c r="F717" s="351">
        <f>SUM(C717:C728)</f>
        <v>0</v>
      </c>
      <c r="G717" s="351"/>
      <c r="H717" s="351">
        <f>SUM(D717:D728)</f>
        <v>0</v>
      </c>
      <c r="I717" s="305"/>
      <c r="U717" s="155" t="str">
        <f t="shared" si="102"/>
        <v xml:space="preserve">  </v>
      </c>
    </row>
    <row r="718" spans="1:21" hidden="1">
      <c r="A718" s="308" t="s">
        <v>389</v>
      </c>
      <c r="B718" s="348" t="s">
        <v>388</v>
      </c>
      <c r="C718" s="212">
        <f>SUMIF('ตัดระหว่างกัน 2565'!D:D,'หมายเหตุ (3)'!$B718,'ตัดระหว่างกัน 2565'!L:L)-SUMIF('ตัดระหว่างกัน 2565'!D:D,$B718,'ตัดระหว่างกัน 2565'!K:K)</f>
        <v>0</v>
      </c>
      <c r="D718" s="213">
        <f>SUMIF('ตัดระหว่างกัน 2564'!D:D,$B718,'ตัดระหว่างกัน 2564'!L:L)-SUMIF('ตัดระหว่างกัน 2564'!D:D,'หมายเหตุ (3)'!$B718,'ตัดระหว่างกัน 2564'!K:K)</f>
        <v>0</v>
      </c>
      <c r="E718" s="305"/>
      <c r="F718" s="305"/>
      <c r="G718" s="305"/>
      <c r="H718" s="305"/>
      <c r="I718" s="305"/>
      <c r="U718" s="155" t="str">
        <f t="shared" si="102"/>
        <v xml:space="preserve">  </v>
      </c>
    </row>
    <row r="719" spans="1:21" hidden="1">
      <c r="A719" s="308" t="s">
        <v>391</v>
      </c>
      <c r="B719" s="309" t="s">
        <v>390</v>
      </c>
      <c r="C719" s="212">
        <f>SUMIF('ตัดระหว่างกัน 2565'!D:D,'หมายเหตุ (3)'!$B719,'ตัดระหว่างกัน 2565'!L:L)-SUMIF('ตัดระหว่างกัน 2565'!D:D,$B719,'ตัดระหว่างกัน 2565'!K:K)</f>
        <v>0</v>
      </c>
      <c r="D719" s="213">
        <f>SUMIF('ตัดระหว่างกัน 2564'!D:D,$B719,'ตัดระหว่างกัน 2564'!L:L)-SUMIF('ตัดระหว่างกัน 2564'!D:D,'หมายเหตุ (3)'!$B719,'ตัดระหว่างกัน 2564'!K:K)</f>
        <v>0</v>
      </c>
      <c r="E719" s="305"/>
      <c r="F719" s="305"/>
      <c r="G719" s="305"/>
      <c r="H719" s="305"/>
      <c r="I719" s="305"/>
      <c r="U719" s="155" t="str">
        <f t="shared" si="102"/>
        <v xml:space="preserve">  </v>
      </c>
    </row>
    <row r="720" spans="1:21" hidden="1">
      <c r="A720" s="308" t="s">
        <v>393</v>
      </c>
      <c r="B720" s="309" t="s">
        <v>392</v>
      </c>
      <c r="C720" s="212">
        <f>SUMIF('ตัดระหว่างกัน 2565'!D:D,'หมายเหตุ (3)'!$B720,'ตัดระหว่างกัน 2565'!L:L)-SUMIF('ตัดระหว่างกัน 2565'!D:D,$B720,'ตัดระหว่างกัน 2565'!K:K)</f>
        <v>0</v>
      </c>
      <c r="D720" s="213">
        <f>SUMIF('ตัดระหว่างกัน 2564'!D:D,$B720,'ตัดระหว่างกัน 2564'!L:L)-SUMIF('ตัดระหว่างกัน 2564'!D:D,'หมายเหตุ (3)'!$B720,'ตัดระหว่างกัน 2564'!K:K)</f>
        <v>0</v>
      </c>
      <c r="E720" s="305"/>
      <c r="F720" s="305"/>
      <c r="G720" s="305"/>
      <c r="H720" s="305"/>
      <c r="I720" s="305"/>
      <c r="U720" s="155" t="str">
        <f t="shared" si="102"/>
        <v xml:space="preserve">  </v>
      </c>
    </row>
    <row r="721" spans="1:21" hidden="1">
      <c r="A721" s="352" t="s">
        <v>395</v>
      </c>
      <c r="B721" s="309" t="s">
        <v>394</v>
      </c>
      <c r="C721" s="212">
        <f>SUMIF('ตัดระหว่างกัน 2565'!D:D,'หมายเหตุ (3)'!$B721,'ตัดระหว่างกัน 2565'!L:L)-SUMIF('ตัดระหว่างกัน 2565'!D:D,$B721,'ตัดระหว่างกัน 2565'!K:K)</f>
        <v>0</v>
      </c>
      <c r="D721" s="213">
        <f>SUMIF('ตัดระหว่างกัน 2564'!D:D,$B721,'ตัดระหว่างกัน 2564'!L:L)-SUMIF('ตัดระหว่างกัน 2564'!D:D,'หมายเหตุ (3)'!$B721,'ตัดระหว่างกัน 2564'!K:K)</f>
        <v>0</v>
      </c>
      <c r="E721" s="305"/>
      <c r="F721" s="305"/>
      <c r="G721" s="305"/>
      <c r="H721" s="305"/>
      <c r="I721" s="305"/>
      <c r="U721" s="155" t="str">
        <f t="shared" si="102"/>
        <v xml:space="preserve">  </v>
      </c>
    </row>
    <row r="722" spans="1:21" hidden="1">
      <c r="A722" s="352" t="s">
        <v>397</v>
      </c>
      <c r="B722" s="309" t="s">
        <v>396</v>
      </c>
      <c r="C722" s="212">
        <f>SUMIF('ตัดระหว่างกัน 2565'!D:D,'หมายเหตุ (3)'!$B722,'ตัดระหว่างกัน 2565'!L:L)-SUMIF('ตัดระหว่างกัน 2565'!D:D,$B722,'ตัดระหว่างกัน 2565'!K:K)</f>
        <v>0</v>
      </c>
      <c r="D722" s="213">
        <f>SUMIF('ตัดระหว่างกัน 2564'!D:D,$B722,'ตัดระหว่างกัน 2564'!L:L)-SUMIF('ตัดระหว่างกัน 2564'!D:D,'หมายเหตุ (3)'!$B722,'ตัดระหว่างกัน 2564'!K:K)</f>
        <v>0</v>
      </c>
      <c r="E722" s="305"/>
      <c r="F722" s="305"/>
      <c r="G722" s="305"/>
      <c r="H722" s="305"/>
      <c r="I722" s="305"/>
      <c r="U722" s="155" t="str">
        <f t="shared" si="102"/>
        <v xml:space="preserve">  </v>
      </c>
    </row>
    <row r="723" spans="1:21" hidden="1">
      <c r="A723" s="352" t="s">
        <v>399</v>
      </c>
      <c r="B723" s="309" t="s">
        <v>398</v>
      </c>
      <c r="C723" s="212">
        <f>SUMIF('ตัดระหว่างกัน 2565'!D:D,'หมายเหตุ (3)'!$B723,'ตัดระหว่างกัน 2565'!L:L)-SUMIF('ตัดระหว่างกัน 2565'!D:D,$B723,'ตัดระหว่างกัน 2565'!K:K)</f>
        <v>0</v>
      </c>
      <c r="D723" s="213">
        <f>SUMIF('ตัดระหว่างกัน 2564'!D:D,$B723,'ตัดระหว่างกัน 2564'!L:L)-SUMIF('ตัดระหว่างกัน 2564'!D:D,'หมายเหตุ (3)'!$B723,'ตัดระหว่างกัน 2564'!K:K)</f>
        <v>0</v>
      </c>
      <c r="E723" s="305"/>
      <c r="F723" s="305"/>
      <c r="G723" s="305"/>
      <c r="H723" s="305"/>
      <c r="I723" s="305"/>
      <c r="U723" s="155" t="str">
        <f t="shared" si="102"/>
        <v xml:space="preserve">  </v>
      </c>
    </row>
    <row r="724" spans="1:21" hidden="1">
      <c r="A724" s="352" t="s">
        <v>401</v>
      </c>
      <c r="B724" s="309" t="s">
        <v>400</v>
      </c>
      <c r="C724" s="212">
        <f>SUMIF('ตัดระหว่างกัน 2565'!D:D,'หมายเหตุ (3)'!$B724,'ตัดระหว่างกัน 2565'!L:L)-SUMIF('ตัดระหว่างกัน 2565'!D:D,$B724,'ตัดระหว่างกัน 2565'!K:K)</f>
        <v>0</v>
      </c>
      <c r="D724" s="213">
        <f>SUMIF('ตัดระหว่างกัน 2564'!D:D,$B724,'ตัดระหว่างกัน 2564'!L:L)-SUMIF('ตัดระหว่างกัน 2564'!D:D,'หมายเหตุ (3)'!$B724,'ตัดระหว่างกัน 2564'!K:K)</f>
        <v>0</v>
      </c>
      <c r="E724" s="305"/>
      <c r="F724" s="305"/>
      <c r="G724" s="305"/>
      <c r="H724" s="305"/>
      <c r="I724" s="305"/>
      <c r="U724" s="155" t="str">
        <f t="shared" si="102"/>
        <v xml:space="preserve">  </v>
      </c>
    </row>
    <row r="725" spans="1:21" hidden="1">
      <c r="A725" s="352" t="s">
        <v>403</v>
      </c>
      <c r="B725" s="309" t="s">
        <v>402</v>
      </c>
      <c r="C725" s="212">
        <f>SUMIF('ตัดระหว่างกัน 2565'!D:D,'หมายเหตุ (3)'!$B725,'ตัดระหว่างกัน 2565'!L:L)-SUMIF('ตัดระหว่างกัน 2565'!D:D,$B725,'ตัดระหว่างกัน 2565'!K:K)</f>
        <v>0</v>
      </c>
      <c r="D725" s="213">
        <f>SUMIF('ตัดระหว่างกัน 2564'!D:D,$B725,'ตัดระหว่างกัน 2564'!L:L)-SUMIF('ตัดระหว่างกัน 2564'!D:D,'หมายเหตุ (3)'!$B725,'ตัดระหว่างกัน 2564'!K:K)</f>
        <v>0</v>
      </c>
      <c r="E725" s="305"/>
      <c r="F725" s="305"/>
      <c r="G725" s="305"/>
      <c r="H725" s="305"/>
      <c r="I725" s="305"/>
      <c r="U725" s="155" t="str">
        <f t="shared" si="102"/>
        <v xml:space="preserve">  </v>
      </c>
    </row>
    <row r="726" spans="1:21" hidden="1">
      <c r="A726" s="352" t="s">
        <v>405</v>
      </c>
      <c r="B726" s="309" t="s">
        <v>404</v>
      </c>
      <c r="C726" s="212">
        <f>SUMIF('ตัดระหว่างกัน 2565'!D:D,'หมายเหตุ (3)'!$B726,'ตัดระหว่างกัน 2565'!L:L)-SUMIF('ตัดระหว่างกัน 2565'!D:D,$B726,'ตัดระหว่างกัน 2565'!K:K)</f>
        <v>0</v>
      </c>
      <c r="D726" s="213">
        <f>SUMIF('ตัดระหว่างกัน 2564'!D:D,$B726,'ตัดระหว่างกัน 2564'!L:L)-SUMIF('ตัดระหว่างกัน 2564'!D:D,'หมายเหตุ (3)'!$B726,'ตัดระหว่างกัน 2564'!K:K)</f>
        <v>0</v>
      </c>
      <c r="E726" s="305"/>
      <c r="F726" s="305"/>
      <c r="G726" s="305"/>
      <c r="H726" s="305"/>
      <c r="I726" s="305"/>
      <c r="U726" s="155" t="str">
        <f t="shared" si="102"/>
        <v xml:space="preserve">  </v>
      </c>
    </row>
    <row r="727" spans="1:21" hidden="1">
      <c r="A727" s="352" t="s">
        <v>407</v>
      </c>
      <c r="B727" s="309" t="s">
        <v>406</v>
      </c>
      <c r="C727" s="212">
        <f>SUMIF('ตัดระหว่างกัน 2565'!D:D,'หมายเหตุ (3)'!$B727,'ตัดระหว่างกัน 2565'!L:L)-SUMIF('ตัดระหว่างกัน 2565'!D:D,$B727,'ตัดระหว่างกัน 2565'!K:K)</f>
        <v>0</v>
      </c>
      <c r="D727" s="213">
        <f>SUMIF('ตัดระหว่างกัน 2564'!D:D,$B727,'ตัดระหว่างกัน 2564'!L:L)-SUMIF('ตัดระหว่างกัน 2564'!D:D,'หมายเหตุ (3)'!$B727,'ตัดระหว่างกัน 2564'!K:K)</f>
        <v>0</v>
      </c>
      <c r="E727" s="305"/>
      <c r="F727" s="305"/>
      <c r="G727" s="305"/>
      <c r="H727" s="305"/>
      <c r="I727" s="305"/>
      <c r="U727" s="155" t="str">
        <f t="shared" si="102"/>
        <v xml:space="preserve">  </v>
      </c>
    </row>
    <row r="728" spans="1:21" hidden="1">
      <c r="A728" s="352" t="s">
        <v>409</v>
      </c>
      <c r="B728" s="309" t="s">
        <v>408</v>
      </c>
      <c r="C728" s="212">
        <f>SUMIF('ตัดระหว่างกัน 2565'!D:D,'หมายเหตุ (3)'!$B728,'ตัดระหว่างกัน 2565'!L:L)-SUMIF('ตัดระหว่างกัน 2565'!D:D,$B728,'ตัดระหว่างกัน 2565'!K:K)</f>
        <v>0</v>
      </c>
      <c r="D728" s="213">
        <f>SUMIF('ตัดระหว่างกัน 2564'!D:D,$B728,'ตัดระหว่างกัน 2564'!L:L)-SUMIF('ตัดระหว่างกัน 2564'!D:D,'หมายเหตุ (3)'!$B728,'ตัดระหว่างกัน 2564'!K:K)</f>
        <v>0</v>
      </c>
      <c r="E728" s="305"/>
      <c r="F728" s="305"/>
      <c r="G728" s="305"/>
      <c r="H728" s="305"/>
      <c r="I728" s="305"/>
      <c r="U728" s="155" t="str">
        <f t="shared" si="102"/>
        <v xml:space="preserve">  </v>
      </c>
    </row>
    <row r="729" spans="1:21" hidden="1">
      <c r="A729" s="308" t="s">
        <v>365</v>
      </c>
      <c r="B729" s="348" t="s">
        <v>364</v>
      </c>
      <c r="C729" s="212">
        <f>SUMIF('ตัดระหว่างกัน 2565'!D:D,'หมายเหตุ (3)'!$B729,'ตัดระหว่างกัน 2565'!L:L)-SUMIF('ตัดระหว่างกัน 2565'!D:D,$B729,'ตัดระหว่างกัน 2565'!K:K)</f>
        <v>0</v>
      </c>
      <c r="D729" s="213">
        <f>SUMIF('ตัดระหว่างกัน 2564'!D:D,$B729,'ตัดระหว่างกัน 2564'!L:L)-SUMIF('ตัดระหว่างกัน 2564'!D:D,'หมายเหตุ (3)'!$B729,'ตัดระหว่างกัน 2564'!K:K)</f>
        <v>0</v>
      </c>
      <c r="E729" s="305" t="s">
        <v>363</v>
      </c>
      <c r="F729" s="353">
        <f>SUM(C729:C731)</f>
        <v>0</v>
      </c>
      <c r="G729" s="305"/>
      <c r="H729" s="353">
        <f>SUM(D729:D731)</f>
        <v>0</v>
      </c>
      <c r="I729" s="305"/>
      <c r="U729" s="155" t="str">
        <f t="shared" si="102"/>
        <v xml:space="preserve">  </v>
      </c>
    </row>
    <row r="730" spans="1:21" hidden="1">
      <c r="A730" s="308" t="s">
        <v>367</v>
      </c>
      <c r="B730" s="309" t="s">
        <v>366</v>
      </c>
      <c r="C730" s="212">
        <f>SUMIF('ตัดระหว่างกัน 2565'!D:D,'หมายเหตุ (3)'!$B730,'ตัดระหว่างกัน 2565'!L:L)-SUMIF('ตัดระหว่างกัน 2565'!D:D,$B730,'ตัดระหว่างกัน 2565'!K:K)</f>
        <v>0</v>
      </c>
      <c r="D730" s="213">
        <f>SUMIF('ตัดระหว่างกัน 2564'!D:D,$B730,'ตัดระหว่างกัน 2564'!L:L)-SUMIF('ตัดระหว่างกัน 2564'!D:D,'หมายเหตุ (3)'!$B730,'ตัดระหว่างกัน 2564'!K:K)</f>
        <v>0</v>
      </c>
      <c r="E730" s="305"/>
      <c r="F730" s="305"/>
      <c r="G730" s="305"/>
      <c r="H730" s="305"/>
      <c r="I730" s="305"/>
      <c r="U730" s="155" t="str">
        <f t="shared" si="102"/>
        <v xml:space="preserve">  </v>
      </c>
    </row>
    <row r="731" spans="1:21" hidden="1">
      <c r="A731" s="308" t="s">
        <v>369</v>
      </c>
      <c r="B731" s="309" t="s">
        <v>368</v>
      </c>
      <c r="C731" s="212">
        <f>SUMIF('ตัดระหว่างกัน 2565'!D:D,'หมายเหตุ (3)'!$B731,'ตัดระหว่างกัน 2565'!L:L)-SUMIF('ตัดระหว่างกัน 2565'!D:D,$B731,'ตัดระหว่างกัน 2565'!K:K)</f>
        <v>0</v>
      </c>
      <c r="D731" s="213">
        <f>SUMIF('ตัดระหว่างกัน 2564'!D:D,$B731,'ตัดระหว่างกัน 2564'!L:L)-SUMIF('ตัดระหว่างกัน 2564'!D:D,'หมายเหตุ (3)'!$B731,'ตัดระหว่างกัน 2564'!K:K)</f>
        <v>0</v>
      </c>
      <c r="E731" s="305"/>
      <c r="F731" s="305"/>
      <c r="G731" s="305"/>
      <c r="H731" s="305"/>
      <c r="I731" s="305"/>
      <c r="U731" s="155" t="str">
        <f t="shared" si="102"/>
        <v xml:space="preserve">  </v>
      </c>
    </row>
    <row r="732" spans="1:21" ht="20.25" hidden="1" thickBot="1">
      <c r="E732" s="301" t="s">
        <v>1039</v>
      </c>
      <c r="F732" s="311">
        <f>SUM(F717:F729)</f>
        <v>0</v>
      </c>
      <c r="G732" s="305"/>
      <c r="H732" s="311">
        <f>SUM(H717:H729)</f>
        <v>0</v>
      </c>
      <c r="I732" s="477"/>
      <c r="J732" s="320"/>
      <c r="K732" s="320"/>
      <c r="L732" s="264"/>
      <c r="M732" s="264"/>
      <c r="U732" s="155" t="str">
        <f t="shared" si="102"/>
        <v xml:space="preserve">  </v>
      </c>
    </row>
    <row r="733" spans="1:21" hidden="1">
      <c r="G733" s="305"/>
      <c r="U733" s="155" t="str">
        <f t="shared" ref="U733:U734" si="105">IF($F$732&lt;&gt;0,"แสดง",IF($H$732&lt;&gt;0,"แสดง","  "))</f>
        <v xml:space="preserve">  </v>
      </c>
    </row>
    <row r="734" spans="1:21" hidden="1">
      <c r="G734" s="305"/>
      <c r="U734" s="155" t="str">
        <f t="shared" si="105"/>
        <v xml:space="preserve">  </v>
      </c>
    </row>
    <row r="735" spans="1:21">
      <c r="A735" s="296"/>
      <c r="B735" s="297"/>
      <c r="C735" s="298"/>
      <c r="D735" s="297"/>
      <c r="E735" s="293" t="s">
        <v>2057</v>
      </c>
      <c r="F735" s="293"/>
      <c r="G735" s="305"/>
      <c r="H735" s="293"/>
      <c r="I735" s="299"/>
      <c r="U735" s="155" t="str">
        <f>IF($F$744&lt;&gt;0,"แสดง",IF($H$744&lt;&gt;0,"แสดง","  "))</f>
        <v>แสดง</v>
      </c>
    </row>
    <row r="736" spans="1:21">
      <c r="A736" s="300"/>
      <c r="B736" s="297"/>
      <c r="C736" s="298"/>
      <c r="D736" s="297"/>
      <c r="E736" s="301"/>
      <c r="G736" s="305"/>
      <c r="H736" s="473" t="s">
        <v>973</v>
      </c>
      <c r="I736" s="476"/>
      <c r="U736" s="155" t="str">
        <f t="shared" ref="U736:U737" si="106">IF($F$744&lt;&gt;0,"แสดง",IF($H$744&lt;&gt;0,"แสดง","  "))</f>
        <v>แสดง</v>
      </c>
    </row>
    <row r="737" spans="1:21">
      <c r="A737" s="300"/>
      <c r="B737" s="297"/>
      <c r="C737" s="298"/>
      <c r="D737" s="297"/>
      <c r="E737" s="301"/>
      <c r="F737" s="302">
        <v>2565</v>
      </c>
      <c r="G737" s="305"/>
      <c r="H737" s="302">
        <v>2564</v>
      </c>
      <c r="I737" s="302"/>
      <c r="U737" s="155" t="str">
        <f t="shared" si="106"/>
        <v>แสดง</v>
      </c>
    </row>
    <row r="738" spans="1:21">
      <c r="A738" s="303" t="s">
        <v>1207</v>
      </c>
      <c r="B738" s="304" t="s">
        <v>479</v>
      </c>
      <c r="C738" s="212">
        <f>SUMIF('ตัดระหว่างกัน 2565'!D:D,'หมายเหตุ (3)'!$B738,'ตัดระหว่างกัน 2565'!L:L)-SUMIF('ตัดระหว่างกัน 2565'!D:D,$B738,'ตัดระหว่างกัน 2565'!K:K)</f>
        <v>15648136</v>
      </c>
      <c r="D738" s="213">
        <f>SUMIF('ตัดระหว่างกัน 2564'!D:D,$B738,'ตัดระหว่างกัน 2564'!L:L)-SUMIF('ตัดระหว่างกัน 2564'!D:D,'หมายเหตุ (3)'!$B738,'ตัดระหว่างกัน 2564'!K:K)</f>
        <v>15937445.560000001</v>
      </c>
      <c r="E738" s="305" t="s">
        <v>478</v>
      </c>
      <c r="F738" s="346">
        <f>IF($F$678&gt;0,0,SUM(C738))</f>
        <v>15648136</v>
      </c>
      <c r="G738" s="305"/>
      <c r="H738" s="346">
        <f>IF($H$678&gt;0,0,SUM(D738))</f>
        <v>15937445.560000001</v>
      </c>
      <c r="I738" s="264"/>
      <c r="U738" s="155" t="str">
        <f t="shared" si="102"/>
        <v>แสดง</v>
      </c>
    </row>
    <row r="739" spans="1:21" ht="39" hidden="1">
      <c r="A739" s="303" t="s">
        <v>480</v>
      </c>
      <c r="B739" s="304" t="s">
        <v>481</v>
      </c>
      <c r="C739" s="212">
        <f>SUMIF('ตัดระหว่างกัน 2565'!D:D,'หมายเหตุ (3)'!$B739,'ตัดระหว่างกัน 2565'!L:L)-SUMIF('ตัดระหว่างกัน 2565'!D:D,$B739,'ตัดระหว่างกัน 2565'!K:K)</f>
        <v>0</v>
      </c>
      <c r="D739" s="213">
        <f>SUMIF('ตัดระหว่างกัน 2564'!D:D,$B739,'ตัดระหว่างกัน 2564'!L:L)-SUMIF('ตัดระหว่างกัน 2564'!D:D,'หมายเหตุ (3)'!$B739,'ตัดระหว่างกัน 2564'!K:K)</f>
        <v>0</v>
      </c>
      <c r="E739" s="335" t="s">
        <v>1559</v>
      </c>
      <c r="F739" s="346">
        <f t="shared" ref="F739:F743" si="107">SUM(C739)</f>
        <v>0</v>
      </c>
      <c r="G739" s="305"/>
      <c r="H739" s="346">
        <f t="shared" ref="H739:H743" si="108">SUM(D739)</f>
        <v>0</v>
      </c>
      <c r="I739" s="307"/>
      <c r="U739" s="155" t="str">
        <f t="shared" si="102"/>
        <v xml:space="preserve">  </v>
      </c>
    </row>
    <row r="740" spans="1:21">
      <c r="A740" s="303" t="s">
        <v>482</v>
      </c>
      <c r="B740" s="304" t="s">
        <v>483</v>
      </c>
      <c r="C740" s="212">
        <f>SUMIF('ตัดระหว่างกัน 2565'!D:D,'หมายเหตุ (3)'!$B740,'ตัดระหว่างกัน 2565'!L:L)-SUMIF('ตัดระหว่างกัน 2565'!D:D,$B740,'ตัดระหว่างกัน 2565'!K:K)</f>
        <v>0</v>
      </c>
      <c r="D740" s="213">
        <f>SUMIF('ตัดระหว่างกัน 2564'!D:D,$B740,'ตัดระหว่างกัน 2564'!L:L)-SUMIF('ตัดระหว่างกัน 2564'!D:D,'หมายเหตุ (3)'!$B740,'ตัดระหว่างกัน 2564'!K:K)</f>
        <v>49056</v>
      </c>
      <c r="E740" s="305" t="s">
        <v>482</v>
      </c>
      <c r="F740" s="346">
        <f>IF($F$678&gt;0,0,SUM(C740))</f>
        <v>0</v>
      </c>
      <c r="G740" s="305"/>
      <c r="H740" s="346">
        <f>IF($F$678&gt;0,0,SUM(D740))</f>
        <v>49056</v>
      </c>
      <c r="I740" s="264"/>
      <c r="U740" s="155" t="str">
        <f t="shared" si="102"/>
        <v>แสดง</v>
      </c>
    </row>
    <row r="741" spans="1:21">
      <c r="A741" s="303" t="s">
        <v>484</v>
      </c>
      <c r="B741" s="304" t="s">
        <v>485</v>
      </c>
      <c r="C741" s="212">
        <f>SUMIF('ตัดระหว่างกัน 2565'!D:D,'หมายเหตุ (3)'!$B741,'ตัดระหว่างกัน 2565'!L:L)-SUMIF('ตัดระหว่างกัน 2565'!D:D,$B741,'ตัดระหว่างกัน 2565'!K:K)</f>
        <v>7272000</v>
      </c>
      <c r="D741" s="213">
        <f>SUMIF('ตัดระหว่างกัน 2564'!D:D,$B741,'ตัดระหว่างกัน 2564'!L:L)-SUMIF('ตัดระหว่างกัน 2564'!D:D,'หมายเหตุ (3)'!$B741,'ตัดระหว่างกัน 2564'!K:K)</f>
        <v>0</v>
      </c>
      <c r="E741" s="305" t="s">
        <v>484</v>
      </c>
      <c r="F741" s="346">
        <f>IF($F$678&gt;0,0,SUM(C741))</f>
        <v>7272000</v>
      </c>
      <c r="G741" s="305"/>
      <c r="H741" s="346">
        <f>IF($F$678&gt;0,0,SUM(D741))</f>
        <v>0</v>
      </c>
      <c r="I741" s="264"/>
      <c r="U741" s="155" t="str">
        <f t="shared" si="102"/>
        <v>แสดง</v>
      </c>
    </row>
    <row r="742" spans="1:21">
      <c r="A742" s="303" t="s">
        <v>486</v>
      </c>
      <c r="B742" s="304" t="s">
        <v>487</v>
      </c>
      <c r="C742" s="212">
        <f>SUMIF('ตัดระหว่างกัน 2565'!D:D,'หมายเหตุ (3)'!$B742,'ตัดระหว่างกัน 2565'!L:L)-SUMIF('ตัดระหว่างกัน 2565'!D:D,$B742,'ตัดระหว่างกัน 2565'!K:K)</f>
        <v>40000</v>
      </c>
      <c r="D742" s="213">
        <f>SUMIF('ตัดระหว่างกัน 2564'!D:D,$B742,'ตัดระหว่างกัน 2564'!L:L)-SUMIF('ตัดระหว่างกัน 2564'!D:D,'หมายเหตุ (3)'!$B742,'ตัดระหว่างกัน 2564'!K:K)</f>
        <v>0</v>
      </c>
      <c r="E742" s="305" t="s">
        <v>486</v>
      </c>
      <c r="F742" s="346">
        <f t="shared" si="107"/>
        <v>40000</v>
      </c>
      <c r="G742" s="305"/>
      <c r="H742" s="346">
        <f t="shared" si="108"/>
        <v>0</v>
      </c>
      <c r="I742" s="264"/>
      <c r="U742" s="155" t="str">
        <f t="shared" si="102"/>
        <v>แสดง</v>
      </c>
    </row>
    <row r="743" spans="1:21" hidden="1">
      <c r="A743" s="352" t="s">
        <v>418</v>
      </c>
      <c r="B743" s="309" t="s">
        <v>417</v>
      </c>
      <c r="C743" s="212">
        <f>SUMIF('ตัดระหว่างกัน 2565'!D:D,'หมายเหตุ (3)'!$B743,'ตัดระหว่างกัน 2565'!L:L)-SUMIF('ตัดระหว่างกัน 2565'!D:D,$B743,'ตัดระหว่างกัน 2565'!K:K)</f>
        <v>0</v>
      </c>
      <c r="D743" s="213">
        <f>SUMIF('ตัดระหว่างกัน 2564'!D:D,$B743,'ตัดระหว่างกัน 2564'!L:L)-SUMIF('ตัดระหว่างกัน 2564'!D:D,'หมายเหตุ (3)'!$B743,'ตัดระหว่างกัน 2564'!K:K)</f>
        <v>0</v>
      </c>
      <c r="E743" s="333" t="s">
        <v>418</v>
      </c>
      <c r="F743" s="346">
        <f t="shared" si="107"/>
        <v>0</v>
      </c>
      <c r="G743" s="305"/>
      <c r="H743" s="346">
        <f t="shared" si="108"/>
        <v>0</v>
      </c>
      <c r="I743" s="264"/>
      <c r="U743" s="155" t="str">
        <f t="shared" si="102"/>
        <v xml:space="preserve">  </v>
      </c>
    </row>
    <row r="744" spans="1:21" ht="20.25" thickBot="1">
      <c r="E744" s="350" t="s">
        <v>1185</v>
      </c>
      <c r="F744" s="354">
        <f>SUM(F738:F743)</f>
        <v>22960136</v>
      </c>
      <c r="G744" s="305"/>
      <c r="H744" s="354">
        <f>SUM(H738:H743)</f>
        <v>15986501.560000001</v>
      </c>
      <c r="I744" s="477"/>
      <c r="J744" s="264"/>
      <c r="K744" s="264"/>
      <c r="L744" s="264"/>
      <c r="M744" s="264"/>
      <c r="U744" s="155" t="str">
        <f t="shared" si="102"/>
        <v>แสดง</v>
      </c>
    </row>
    <row r="745" spans="1:21" ht="20.25" thickTop="1">
      <c r="E745" s="320"/>
      <c r="F745" s="264"/>
      <c r="G745" s="305"/>
      <c r="H745" s="264"/>
      <c r="I745" s="264"/>
      <c r="J745" s="265"/>
      <c r="K745" s="265"/>
      <c r="L745" s="263"/>
      <c r="M745" s="263"/>
      <c r="U745" s="155" t="str">
        <f t="shared" ref="U745:U746" si="109">IF($F$744&lt;&gt;0,"แสดง",IF($H$744&lt;&gt;0,"แสดง","  "))</f>
        <v>แสดง</v>
      </c>
    </row>
    <row r="746" spans="1:21">
      <c r="G746" s="305"/>
      <c r="U746" s="155" t="str">
        <f t="shared" si="109"/>
        <v>แสดง</v>
      </c>
    </row>
    <row r="747" spans="1:21">
      <c r="E747" s="293" t="s">
        <v>2058</v>
      </c>
      <c r="F747" s="293"/>
      <c r="G747" s="305"/>
      <c r="H747" s="293"/>
      <c r="I747" s="299"/>
      <c r="J747" s="302"/>
      <c r="K747" s="302"/>
      <c r="L747" s="477"/>
      <c r="M747" s="477"/>
      <c r="U747" s="155" t="str">
        <f>IF($F$822&lt;&gt;0,"แสดง",IF($H$822&lt;&gt;0,"แสดง","  "))</f>
        <v>แสดง</v>
      </c>
    </row>
    <row r="748" spans="1:21">
      <c r="E748" s="301"/>
      <c r="G748" s="305"/>
      <c r="H748" s="473" t="s">
        <v>973</v>
      </c>
      <c r="I748" s="476"/>
      <c r="J748" s="302"/>
      <c r="K748" s="302"/>
      <c r="L748" s="264"/>
      <c r="M748" s="264"/>
      <c r="U748" s="155" t="str">
        <f t="shared" ref="U748:U749" si="110">IF($F$822&lt;&gt;0,"แสดง",IF($H$822&lt;&gt;0,"แสดง","  "))</f>
        <v>แสดง</v>
      </c>
    </row>
    <row r="749" spans="1:21">
      <c r="E749" s="301"/>
      <c r="F749" s="302">
        <v>2565</v>
      </c>
      <c r="G749" s="305"/>
      <c r="H749" s="302">
        <v>2564</v>
      </c>
      <c r="I749" s="302"/>
      <c r="J749" s="302"/>
      <c r="K749" s="302"/>
      <c r="L749" s="264"/>
      <c r="M749" s="264"/>
      <c r="U749" s="155" t="str">
        <f t="shared" si="110"/>
        <v>แสดง</v>
      </c>
    </row>
    <row r="750" spans="1:21">
      <c r="A750" s="303" t="s">
        <v>217</v>
      </c>
      <c r="B750" s="304" t="s">
        <v>216</v>
      </c>
      <c r="C750" s="212">
        <f>SUMIF('ตัดระหว่างกัน 2565'!D:D,'หมายเหตุ (3)'!$B750,'ตัดระหว่างกัน 2565'!L:L)-SUMIF('ตัดระหว่างกัน 2565'!D:D,$B750,'ตัดระหว่างกัน 2565'!K:K)</f>
        <v>0</v>
      </c>
      <c r="D750" s="213">
        <f>SUMIF('ตัดระหว่างกัน 2564'!D:D,$B750,'ตัดระหว่างกัน 2564'!L:L)-SUMIF('ตัดระหว่างกัน 2564'!D:D,'หมายเหตุ (3)'!$B750,'ตัดระหว่างกัน 2564'!K:K)</f>
        <v>0</v>
      </c>
      <c r="E750" s="305" t="s">
        <v>215</v>
      </c>
      <c r="F750" s="351">
        <f>SUM(C750:C759)</f>
        <v>631371.36</v>
      </c>
      <c r="G750" s="305"/>
      <c r="H750" s="351">
        <f>SUM(D750:D759)</f>
        <v>112113.95</v>
      </c>
      <c r="I750" s="305"/>
      <c r="U750" s="155" t="str">
        <f t="shared" si="102"/>
        <v>แสดง</v>
      </c>
    </row>
    <row r="751" spans="1:21" hidden="1">
      <c r="A751" s="303" t="s">
        <v>219</v>
      </c>
      <c r="B751" s="304" t="s">
        <v>218</v>
      </c>
      <c r="C751" s="212">
        <f>SUMIF('ตัดระหว่างกัน 2565'!D:D,'หมายเหตุ (3)'!$B751,'ตัดระหว่างกัน 2565'!L:L)-SUMIF('ตัดระหว่างกัน 2565'!D:D,$B751,'ตัดระหว่างกัน 2565'!K:K)</f>
        <v>0</v>
      </c>
      <c r="D751" s="213">
        <f>SUMIF('ตัดระหว่างกัน 2564'!D:D,$B751,'ตัดระหว่างกัน 2564'!L:L)-SUMIF('ตัดระหว่างกัน 2564'!D:D,'หมายเหตุ (3)'!$B751,'ตัดระหว่างกัน 2564'!K:K)</f>
        <v>0</v>
      </c>
      <c r="E751" s="305"/>
      <c r="F751" s="305"/>
      <c r="G751" s="305"/>
      <c r="H751" s="305"/>
      <c r="I751" s="305"/>
      <c r="U751" s="155" t="str">
        <f t="shared" si="102"/>
        <v xml:space="preserve">  </v>
      </c>
    </row>
    <row r="752" spans="1:21" hidden="1">
      <c r="A752" s="303" t="s">
        <v>221</v>
      </c>
      <c r="B752" s="304" t="s">
        <v>220</v>
      </c>
      <c r="C752" s="212">
        <f>SUMIF('ตัดระหว่างกัน 2565'!D:D,'หมายเหตุ (3)'!$B752,'ตัดระหว่างกัน 2565'!L:L)-SUMIF('ตัดระหว่างกัน 2565'!D:D,$B752,'ตัดระหว่างกัน 2565'!K:K)</f>
        <v>37147</v>
      </c>
      <c r="D752" s="213">
        <f>SUMIF('ตัดระหว่างกัน 2564'!D:D,$B752,'ตัดระหว่างกัน 2564'!L:L)-SUMIF('ตัดระหว่างกัน 2564'!D:D,'หมายเหตุ (3)'!$B752,'ตัดระหว่างกัน 2564'!K:K)</f>
        <v>39291</v>
      </c>
      <c r="E752" s="305"/>
      <c r="F752" s="305"/>
      <c r="G752" s="305"/>
      <c r="H752" s="305"/>
      <c r="I752" s="305"/>
      <c r="U752" s="155" t="str">
        <f t="shared" si="102"/>
        <v xml:space="preserve">  </v>
      </c>
    </row>
    <row r="753" spans="1:21" hidden="1">
      <c r="A753" s="303" t="s">
        <v>223</v>
      </c>
      <c r="B753" s="304" t="s">
        <v>222</v>
      </c>
      <c r="C753" s="212">
        <f>SUMIF('ตัดระหว่างกัน 2565'!D:D,'หมายเหตุ (3)'!$B753,'ตัดระหว่างกัน 2565'!L:L)-SUMIF('ตัดระหว่างกัน 2565'!D:D,$B753,'ตัดระหว่างกัน 2565'!K:K)</f>
        <v>594224.36</v>
      </c>
      <c r="D753" s="213">
        <f>SUMIF('ตัดระหว่างกัน 2564'!D:D,$B753,'ตัดระหว่างกัน 2564'!L:L)-SUMIF('ตัดระหว่างกัน 2564'!D:D,'หมายเหตุ (3)'!$B753,'ตัดระหว่างกัน 2564'!K:K)</f>
        <v>72822.95</v>
      </c>
      <c r="E753" s="305"/>
      <c r="F753" s="305"/>
      <c r="G753" s="305"/>
      <c r="H753" s="305"/>
      <c r="I753" s="305"/>
      <c r="U753" s="155" t="str">
        <f t="shared" si="102"/>
        <v xml:space="preserve">  </v>
      </c>
    </row>
    <row r="754" spans="1:21" hidden="1">
      <c r="A754" s="303" t="s">
        <v>225</v>
      </c>
      <c r="B754" s="304" t="s">
        <v>224</v>
      </c>
      <c r="C754" s="212">
        <f>SUMIF('ตัดระหว่างกัน 2565'!D:D,'หมายเหตุ (3)'!$B754,'ตัดระหว่างกัน 2565'!L:L)-SUMIF('ตัดระหว่างกัน 2565'!D:D,$B754,'ตัดระหว่างกัน 2565'!K:K)</f>
        <v>0</v>
      </c>
      <c r="D754" s="213">
        <f>SUMIF('ตัดระหว่างกัน 2564'!D:D,$B754,'ตัดระหว่างกัน 2564'!L:L)-SUMIF('ตัดระหว่างกัน 2564'!D:D,'หมายเหตุ (3)'!$B754,'ตัดระหว่างกัน 2564'!K:K)</f>
        <v>0</v>
      </c>
      <c r="E754" s="305"/>
      <c r="F754" s="305"/>
      <c r="G754" s="305"/>
      <c r="H754" s="305"/>
      <c r="I754" s="305"/>
      <c r="U754" s="155" t="str">
        <f t="shared" si="102"/>
        <v xml:space="preserve">  </v>
      </c>
    </row>
    <row r="755" spans="1:21" hidden="1">
      <c r="A755" s="303" t="s">
        <v>227</v>
      </c>
      <c r="B755" s="304" t="s">
        <v>226</v>
      </c>
      <c r="C755" s="212">
        <f>SUMIF('ตัดระหว่างกัน 2565'!D:D,'หมายเหตุ (3)'!$B755,'ตัดระหว่างกัน 2565'!L:L)-SUMIF('ตัดระหว่างกัน 2565'!D:D,$B755,'ตัดระหว่างกัน 2565'!K:K)</f>
        <v>0</v>
      </c>
      <c r="D755" s="213">
        <f>SUMIF('ตัดระหว่างกัน 2564'!D:D,$B755,'ตัดระหว่างกัน 2564'!L:L)-SUMIF('ตัดระหว่างกัน 2564'!D:D,'หมายเหตุ (3)'!$B755,'ตัดระหว่างกัน 2564'!K:K)</f>
        <v>0</v>
      </c>
      <c r="E755" s="305"/>
      <c r="F755" s="305"/>
      <c r="G755" s="305"/>
      <c r="H755" s="305"/>
      <c r="I755" s="305"/>
      <c r="U755" s="155" t="str">
        <f t="shared" si="102"/>
        <v xml:space="preserve">  </v>
      </c>
    </row>
    <row r="756" spans="1:21" hidden="1">
      <c r="A756" s="303" t="s">
        <v>229</v>
      </c>
      <c r="B756" s="304" t="s">
        <v>228</v>
      </c>
      <c r="C756" s="212">
        <f>SUMIF('ตัดระหว่างกัน 2565'!D:D,'หมายเหตุ (3)'!$B756,'ตัดระหว่างกัน 2565'!L:L)-SUMIF('ตัดระหว่างกัน 2565'!D:D,$B756,'ตัดระหว่างกัน 2565'!K:K)</f>
        <v>0</v>
      </c>
      <c r="D756" s="213">
        <f>SUMIF('ตัดระหว่างกัน 2564'!D:D,$B756,'ตัดระหว่างกัน 2564'!L:L)-SUMIF('ตัดระหว่างกัน 2564'!D:D,'หมายเหตุ (3)'!$B756,'ตัดระหว่างกัน 2564'!K:K)</f>
        <v>0</v>
      </c>
      <c r="E756" s="305"/>
      <c r="F756" s="305"/>
      <c r="G756" s="305"/>
      <c r="H756" s="305"/>
      <c r="I756" s="305"/>
      <c r="U756" s="155" t="str">
        <f t="shared" si="102"/>
        <v xml:space="preserve">  </v>
      </c>
    </row>
    <row r="757" spans="1:21" hidden="1">
      <c r="A757" s="303" t="s">
        <v>231</v>
      </c>
      <c r="B757" s="304" t="s">
        <v>230</v>
      </c>
      <c r="C757" s="212">
        <f>SUMIF('ตัดระหว่างกัน 2565'!D:D,'หมายเหตุ (3)'!$B757,'ตัดระหว่างกัน 2565'!L:L)-SUMIF('ตัดระหว่างกัน 2565'!D:D,$B757,'ตัดระหว่างกัน 2565'!K:K)</f>
        <v>0</v>
      </c>
      <c r="D757" s="213">
        <f>SUMIF('ตัดระหว่างกัน 2564'!D:D,$B757,'ตัดระหว่างกัน 2564'!L:L)-SUMIF('ตัดระหว่างกัน 2564'!D:D,'หมายเหตุ (3)'!$B757,'ตัดระหว่างกัน 2564'!K:K)</f>
        <v>0</v>
      </c>
      <c r="E757" s="305"/>
      <c r="F757" s="305"/>
      <c r="G757" s="305"/>
      <c r="H757" s="305"/>
      <c r="I757" s="305"/>
      <c r="U757" s="155" t="str">
        <f t="shared" si="102"/>
        <v xml:space="preserve">  </v>
      </c>
    </row>
    <row r="758" spans="1:21" hidden="1">
      <c r="A758" s="303" t="s">
        <v>233</v>
      </c>
      <c r="B758" s="304" t="s">
        <v>232</v>
      </c>
      <c r="C758" s="212">
        <f>SUMIF('ตัดระหว่างกัน 2565'!D:D,'หมายเหตุ (3)'!$B758,'ตัดระหว่างกัน 2565'!L:L)-SUMIF('ตัดระหว่างกัน 2565'!D:D,$B758,'ตัดระหว่างกัน 2565'!K:K)</f>
        <v>0</v>
      </c>
      <c r="D758" s="213">
        <f>SUMIF('ตัดระหว่างกัน 2564'!D:D,$B758,'ตัดระหว่างกัน 2564'!L:L)-SUMIF('ตัดระหว่างกัน 2564'!D:D,'หมายเหตุ (3)'!$B758,'ตัดระหว่างกัน 2564'!K:K)</f>
        <v>0</v>
      </c>
      <c r="E758" s="305"/>
      <c r="F758" s="228"/>
      <c r="G758" s="305"/>
      <c r="H758" s="228"/>
      <c r="I758" s="305"/>
      <c r="U758" s="155" t="str">
        <f t="shared" si="102"/>
        <v xml:space="preserve">  </v>
      </c>
    </row>
    <row r="759" spans="1:21" hidden="1">
      <c r="A759" s="303" t="s">
        <v>235</v>
      </c>
      <c r="B759" s="304" t="s">
        <v>234</v>
      </c>
      <c r="C759" s="212">
        <f>SUMIF('ตัดระหว่างกัน 2565'!D:D,'หมายเหตุ (3)'!$B759,'ตัดระหว่างกัน 2565'!L:L)-SUMIF('ตัดระหว่างกัน 2565'!D:D,$B759,'ตัดระหว่างกัน 2565'!K:K)</f>
        <v>0</v>
      </c>
      <c r="D759" s="213">
        <f>SUMIF('ตัดระหว่างกัน 2564'!D:D,$B759,'ตัดระหว่างกัน 2564'!L:L)-SUMIF('ตัดระหว่างกัน 2564'!D:D,'หมายเหตุ (3)'!$B759,'ตัดระหว่างกัน 2564'!K:K)</f>
        <v>0</v>
      </c>
      <c r="E759" s="305"/>
      <c r="F759" s="305"/>
      <c r="G759" s="305"/>
      <c r="H759" s="305"/>
      <c r="I759" s="305"/>
      <c r="U759" s="155" t="str">
        <f t="shared" si="102"/>
        <v xml:space="preserve">  </v>
      </c>
    </row>
    <row r="760" spans="1:21">
      <c r="A760" s="303" t="s">
        <v>238</v>
      </c>
      <c r="B760" s="304" t="s">
        <v>237</v>
      </c>
      <c r="C760" s="212">
        <f>SUMIF('ตัดระหว่างกัน 2565'!D:D,'หมายเหตุ (3)'!$B760,'ตัดระหว่างกัน 2565'!L:L)-SUMIF('ตัดระหว่างกัน 2565'!D:D,$B760,'ตัดระหว่างกัน 2565'!K:K)</f>
        <v>0</v>
      </c>
      <c r="D760" s="213">
        <f>SUMIF('ตัดระหว่างกัน 2564'!D:D,$B760,'ตัดระหว่างกัน 2564'!L:L)-SUMIF('ตัดระหว่างกัน 2564'!D:D,'หมายเหตุ (3)'!$B760,'ตัดระหว่างกัน 2564'!K:K)</f>
        <v>0</v>
      </c>
      <c r="E760" s="305" t="s">
        <v>236</v>
      </c>
      <c r="F760" s="351">
        <f>SUM(C760:C761)</f>
        <v>0</v>
      </c>
      <c r="G760" s="305"/>
      <c r="H760" s="351">
        <f>SUM(D760:D761)</f>
        <v>6882.66</v>
      </c>
      <c r="I760" s="305"/>
      <c r="U760" s="155" t="str">
        <f t="shared" si="102"/>
        <v>แสดง</v>
      </c>
    </row>
    <row r="761" spans="1:21" hidden="1">
      <c r="A761" s="303" t="s">
        <v>240</v>
      </c>
      <c r="B761" s="304" t="s">
        <v>239</v>
      </c>
      <c r="C761" s="212">
        <f>SUMIF('ตัดระหว่างกัน 2565'!D:D,'หมายเหตุ (3)'!$B761,'ตัดระหว่างกัน 2565'!L:L)-SUMIF('ตัดระหว่างกัน 2565'!D:D,$B761,'ตัดระหว่างกัน 2565'!K:K)</f>
        <v>0</v>
      </c>
      <c r="D761" s="213">
        <f>SUMIF('ตัดระหว่างกัน 2564'!D:D,$B761,'ตัดระหว่างกัน 2564'!L:L)-SUMIF('ตัดระหว่างกัน 2564'!D:D,'หมายเหตุ (3)'!$B761,'ตัดระหว่างกัน 2564'!K:K)</f>
        <v>6882.66</v>
      </c>
      <c r="E761" s="305"/>
      <c r="F761" s="305"/>
      <c r="G761" s="305"/>
      <c r="H761" s="305"/>
      <c r="I761" s="305"/>
      <c r="U761" s="155" t="str">
        <f t="shared" si="102"/>
        <v xml:space="preserve">  </v>
      </c>
    </row>
    <row r="762" spans="1:21">
      <c r="A762" s="352" t="s">
        <v>243</v>
      </c>
      <c r="B762" s="355" t="s">
        <v>242</v>
      </c>
      <c r="C762" s="212">
        <f>SUMIF('ตัดระหว่างกัน 2565'!D:D,'หมายเหตุ (3)'!$B762,'ตัดระหว่างกัน 2565'!L:L)-SUMIF('ตัดระหว่างกัน 2565'!D:D,$B762,'ตัดระหว่างกัน 2565'!K:K)</f>
        <v>0</v>
      </c>
      <c r="D762" s="213">
        <f>SUMIF('ตัดระหว่างกัน 2564'!D:D,$B762,'ตัดระหว่างกัน 2564'!L:L)-SUMIF('ตัดระหว่างกัน 2564'!D:D,'หมายเหตุ (3)'!$B762,'ตัดระหว่างกัน 2564'!K:K)</f>
        <v>0</v>
      </c>
      <c r="E762" s="305" t="s">
        <v>241</v>
      </c>
      <c r="F762" s="351">
        <f>SUM(C762:C798)</f>
        <v>23095.5</v>
      </c>
      <c r="G762" s="305"/>
      <c r="H762" s="351">
        <f>SUM(D762:D798)</f>
        <v>5321.5</v>
      </c>
      <c r="I762" s="305"/>
      <c r="U762" s="155" t="str">
        <f t="shared" si="102"/>
        <v>แสดง</v>
      </c>
    </row>
    <row r="763" spans="1:21" hidden="1">
      <c r="A763" s="352" t="s">
        <v>245</v>
      </c>
      <c r="B763" s="355" t="s">
        <v>244</v>
      </c>
      <c r="C763" s="212">
        <f>SUMIF('ตัดระหว่างกัน 2565'!D:D,'หมายเหตุ (3)'!$B763,'ตัดระหว่างกัน 2565'!L:L)-SUMIF('ตัดระหว่างกัน 2565'!D:D,$B763,'ตัดระหว่างกัน 2565'!K:K)</f>
        <v>0</v>
      </c>
      <c r="D763" s="213">
        <f>SUMIF('ตัดระหว่างกัน 2564'!D:D,$B763,'ตัดระหว่างกัน 2564'!L:L)-SUMIF('ตัดระหว่างกัน 2564'!D:D,'หมายเหตุ (3)'!$B763,'ตัดระหว่างกัน 2564'!K:K)</f>
        <v>0</v>
      </c>
      <c r="E763" s="305"/>
      <c r="F763" s="305"/>
      <c r="G763" s="305"/>
      <c r="H763" s="305"/>
      <c r="I763" s="305"/>
      <c r="U763" s="155" t="str">
        <f t="shared" ref="U763:U822" si="111">IF(F763&lt;&gt;0,"แสดง",IF(H763&lt;&gt;0,"แสดง","  "))</f>
        <v xml:space="preserve">  </v>
      </c>
    </row>
    <row r="764" spans="1:21" hidden="1">
      <c r="A764" s="352" t="s">
        <v>247</v>
      </c>
      <c r="B764" s="355" t="s">
        <v>246</v>
      </c>
      <c r="C764" s="212">
        <f>SUMIF('ตัดระหว่างกัน 2565'!D:D,'หมายเหตุ (3)'!$B764,'ตัดระหว่างกัน 2565'!L:L)-SUMIF('ตัดระหว่างกัน 2565'!D:D,$B764,'ตัดระหว่างกัน 2565'!K:K)</f>
        <v>727.5</v>
      </c>
      <c r="D764" s="213">
        <f>SUMIF('ตัดระหว่างกัน 2564'!D:D,$B764,'ตัดระหว่างกัน 2564'!L:L)-SUMIF('ตัดระหว่างกัน 2564'!D:D,'หมายเหตุ (3)'!$B764,'ตัดระหว่างกัน 2564'!K:K)</f>
        <v>1309.5</v>
      </c>
      <c r="E764" s="305"/>
      <c r="F764" s="305"/>
      <c r="G764" s="305"/>
      <c r="H764" s="305"/>
      <c r="I764" s="305"/>
      <c r="U764" s="155" t="str">
        <f t="shared" si="111"/>
        <v xml:space="preserve">  </v>
      </c>
    </row>
    <row r="765" spans="1:21" hidden="1">
      <c r="A765" s="352" t="s">
        <v>249</v>
      </c>
      <c r="B765" s="355" t="s">
        <v>248</v>
      </c>
      <c r="C765" s="212">
        <f>SUMIF('ตัดระหว่างกัน 2565'!D:D,'หมายเหตุ (3)'!$B765,'ตัดระหว่างกัน 2565'!L:L)-SUMIF('ตัดระหว่างกัน 2565'!D:D,$B765,'ตัดระหว่างกัน 2565'!K:K)</f>
        <v>0</v>
      </c>
      <c r="D765" s="213">
        <f>SUMIF('ตัดระหว่างกัน 2564'!D:D,$B765,'ตัดระหว่างกัน 2564'!L:L)-SUMIF('ตัดระหว่างกัน 2564'!D:D,'หมายเหตุ (3)'!$B765,'ตัดระหว่างกัน 2564'!K:K)</f>
        <v>1720</v>
      </c>
      <c r="E765" s="305"/>
      <c r="F765" s="305"/>
      <c r="G765" s="305"/>
      <c r="H765" s="305"/>
      <c r="I765" s="305"/>
      <c r="U765" s="155" t="str">
        <f t="shared" si="111"/>
        <v xml:space="preserve">  </v>
      </c>
    </row>
    <row r="766" spans="1:21" hidden="1">
      <c r="A766" s="352" t="s">
        <v>251</v>
      </c>
      <c r="B766" s="355" t="s">
        <v>250</v>
      </c>
      <c r="C766" s="212">
        <f>SUMIF('ตัดระหว่างกัน 2565'!D:D,'หมายเหตุ (3)'!$B766,'ตัดระหว่างกัน 2565'!L:L)-SUMIF('ตัดระหว่างกัน 2565'!D:D,$B766,'ตัดระหว่างกัน 2565'!K:K)</f>
        <v>2558</v>
      </c>
      <c r="D766" s="213">
        <f>SUMIF('ตัดระหว่างกัน 2564'!D:D,$B766,'ตัดระหว่างกัน 2564'!L:L)-SUMIF('ตัดระหว่างกัน 2564'!D:D,'หมายเหตุ (3)'!$B766,'ตัดระหว่างกัน 2564'!K:K)</f>
        <v>682</v>
      </c>
      <c r="E766" s="305"/>
      <c r="F766" s="305"/>
      <c r="G766" s="305"/>
      <c r="H766" s="305"/>
      <c r="I766" s="305"/>
      <c r="U766" s="155" t="str">
        <f t="shared" si="111"/>
        <v xml:space="preserve">  </v>
      </c>
    </row>
    <row r="767" spans="1:21" hidden="1">
      <c r="A767" s="352" t="s">
        <v>253</v>
      </c>
      <c r="B767" s="355" t="s">
        <v>252</v>
      </c>
      <c r="C767" s="212">
        <f>SUMIF('ตัดระหว่างกัน 2565'!D:D,'หมายเหตุ (3)'!$B767,'ตัดระหว่างกัน 2565'!L:L)-SUMIF('ตัดระหว่างกัน 2565'!D:D,$B767,'ตัดระหว่างกัน 2565'!K:K)</f>
        <v>0</v>
      </c>
      <c r="D767" s="213">
        <f>SUMIF('ตัดระหว่างกัน 2564'!D:D,$B767,'ตัดระหว่างกัน 2564'!L:L)-SUMIF('ตัดระหว่างกัน 2564'!D:D,'หมายเหตุ (3)'!$B767,'ตัดระหว่างกัน 2564'!K:K)</f>
        <v>0</v>
      </c>
      <c r="E767" s="305"/>
      <c r="F767" s="305"/>
      <c r="G767" s="305"/>
      <c r="H767" s="305"/>
      <c r="I767" s="305"/>
      <c r="U767" s="155" t="str">
        <f t="shared" si="111"/>
        <v xml:space="preserve">  </v>
      </c>
    </row>
    <row r="768" spans="1:21" hidden="1">
      <c r="A768" s="352" t="s">
        <v>255</v>
      </c>
      <c r="B768" s="355" t="s">
        <v>254</v>
      </c>
      <c r="C768" s="212">
        <f>SUMIF('ตัดระหว่างกัน 2565'!D:D,'หมายเหตุ (3)'!$B768,'ตัดระหว่างกัน 2565'!L:L)-SUMIF('ตัดระหว่างกัน 2565'!D:D,$B768,'ตัดระหว่างกัน 2565'!K:K)</f>
        <v>0</v>
      </c>
      <c r="D768" s="213">
        <f>SUMIF('ตัดระหว่างกัน 2564'!D:D,$B768,'ตัดระหว่างกัน 2564'!L:L)-SUMIF('ตัดระหว่างกัน 2564'!D:D,'หมายเหตุ (3)'!$B768,'ตัดระหว่างกัน 2564'!K:K)</f>
        <v>0</v>
      </c>
      <c r="E768" s="305"/>
      <c r="F768" s="305"/>
      <c r="G768" s="305"/>
      <c r="H768" s="305"/>
      <c r="I768" s="305"/>
      <c r="U768" s="155" t="str">
        <f t="shared" si="111"/>
        <v xml:space="preserve">  </v>
      </c>
    </row>
    <row r="769" spans="1:21" hidden="1">
      <c r="A769" s="352" t="s">
        <v>257</v>
      </c>
      <c r="B769" s="355" t="s">
        <v>256</v>
      </c>
      <c r="C769" s="212">
        <f>SUMIF('ตัดระหว่างกัน 2565'!D:D,'หมายเหตุ (3)'!$B769,'ตัดระหว่างกัน 2565'!L:L)-SUMIF('ตัดระหว่างกัน 2565'!D:D,$B769,'ตัดระหว่างกัน 2565'!K:K)</f>
        <v>0</v>
      </c>
      <c r="D769" s="213">
        <f>SUMIF('ตัดระหว่างกัน 2564'!D:D,$B769,'ตัดระหว่างกัน 2564'!L:L)-SUMIF('ตัดระหว่างกัน 2564'!D:D,'หมายเหตุ (3)'!$B769,'ตัดระหว่างกัน 2564'!K:K)</f>
        <v>0</v>
      </c>
      <c r="E769" s="305"/>
      <c r="F769" s="305"/>
      <c r="G769" s="305"/>
      <c r="H769" s="305"/>
      <c r="I769" s="305"/>
      <c r="U769" s="155" t="str">
        <f t="shared" si="111"/>
        <v xml:space="preserve">  </v>
      </c>
    </row>
    <row r="770" spans="1:21" hidden="1">
      <c r="A770" s="352" t="s">
        <v>259</v>
      </c>
      <c r="B770" s="355" t="s">
        <v>258</v>
      </c>
      <c r="C770" s="212">
        <f>SUMIF('ตัดระหว่างกัน 2565'!D:D,'หมายเหตุ (3)'!$B770,'ตัดระหว่างกัน 2565'!L:L)-SUMIF('ตัดระหว่างกัน 2565'!D:D,$B770,'ตัดระหว่างกัน 2565'!K:K)</f>
        <v>0</v>
      </c>
      <c r="D770" s="213">
        <f>SUMIF('ตัดระหว่างกัน 2564'!D:D,$B770,'ตัดระหว่างกัน 2564'!L:L)-SUMIF('ตัดระหว่างกัน 2564'!D:D,'หมายเหตุ (3)'!$B770,'ตัดระหว่างกัน 2564'!K:K)</f>
        <v>0</v>
      </c>
      <c r="E770" s="305"/>
      <c r="F770" s="305"/>
      <c r="G770" s="305"/>
      <c r="H770" s="305"/>
      <c r="I770" s="305"/>
      <c r="U770" s="155" t="str">
        <f t="shared" si="111"/>
        <v xml:space="preserve">  </v>
      </c>
    </row>
    <row r="771" spans="1:21" hidden="1">
      <c r="A771" s="352" t="s">
        <v>261</v>
      </c>
      <c r="B771" s="355" t="s">
        <v>260</v>
      </c>
      <c r="C771" s="212">
        <f>SUMIF('ตัดระหว่างกัน 2565'!D:D,'หมายเหตุ (3)'!$B771,'ตัดระหว่างกัน 2565'!L:L)-SUMIF('ตัดระหว่างกัน 2565'!D:D,$B771,'ตัดระหว่างกัน 2565'!K:K)</f>
        <v>0</v>
      </c>
      <c r="D771" s="213">
        <f>SUMIF('ตัดระหว่างกัน 2564'!D:D,$B771,'ตัดระหว่างกัน 2564'!L:L)-SUMIF('ตัดระหว่างกัน 2564'!D:D,'หมายเหตุ (3)'!$B771,'ตัดระหว่างกัน 2564'!K:K)</f>
        <v>0</v>
      </c>
      <c r="E771" s="305"/>
      <c r="F771" s="305"/>
      <c r="G771" s="305"/>
      <c r="H771" s="305"/>
      <c r="I771" s="305"/>
      <c r="U771" s="155" t="str">
        <f t="shared" si="111"/>
        <v xml:space="preserve">  </v>
      </c>
    </row>
    <row r="772" spans="1:21" hidden="1">
      <c r="A772" s="352" t="s">
        <v>263</v>
      </c>
      <c r="B772" s="355" t="s">
        <v>262</v>
      </c>
      <c r="C772" s="212">
        <f>SUMIF('ตัดระหว่างกัน 2565'!D:D,'หมายเหตุ (3)'!$B772,'ตัดระหว่างกัน 2565'!L:L)-SUMIF('ตัดระหว่างกัน 2565'!D:D,$B772,'ตัดระหว่างกัน 2565'!K:K)</f>
        <v>0</v>
      </c>
      <c r="D772" s="213">
        <f>SUMIF('ตัดระหว่างกัน 2564'!D:D,$B772,'ตัดระหว่างกัน 2564'!L:L)-SUMIF('ตัดระหว่างกัน 2564'!D:D,'หมายเหตุ (3)'!$B772,'ตัดระหว่างกัน 2564'!K:K)</f>
        <v>0</v>
      </c>
      <c r="E772" s="305"/>
      <c r="F772" s="305"/>
      <c r="G772" s="305"/>
      <c r="H772" s="305"/>
      <c r="I772" s="305"/>
      <c r="U772" s="155" t="str">
        <f t="shared" si="111"/>
        <v xml:space="preserve">  </v>
      </c>
    </row>
    <row r="773" spans="1:21" hidden="1">
      <c r="A773" s="352" t="s">
        <v>265</v>
      </c>
      <c r="B773" s="355" t="s">
        <v>264</v>
      </c>
      <c r="C773" s="212">
        <f>SUMIF('ตัดระหว่างกัน 2565'!D:D,'หมายเหตุ (3)'!$B773,'ตัดระหว่างกัน 2565'!L:L)-SUMIF('ตัดระหว่างกัน 2565'!D:D,$B773,'ตัดระหว่างกัน 2565'!K:K)</f>
        <v>0</v>
      </c>
      <c r="D773" s="213">
        <f>SUMIF('ตัดระหว่างกัน 2564'!D:D,$B773,'ตัดระหว่างกัน 2564'!L:L)-SUMIF('ตัดระหว่างกัน 2564'!D:D,'หมายเหตุ (3)'!$B773,'ตัดระหว่างกัน 2564'!K:K)</f>
        <v>0</v>
      </c>
      <c r="E773" s="305"/>
      <c r="F773" s="305"/>
      <c r="G773" s="305"/>
      <c r="H773" s="305"/>
      <c r="I773" s="305"/>
      <c r="U773" s="155" t="str">
        <f t="shared" si="111"/>
        <v xml:space="preserve">  </v>
      </c>
    </row>
    <row r="774" spans="1:21" hidden="1">
      <c r="A774" s="352" t="s">
        <v>267</v>
      </c>
      <c r="B774" s="355" t="s">
        <v>266</v>
      </c>
      <c r="C774" s="212">
        <f>SUMIF('ตัดระหว่างกัน 2565'!D:D,'หมายเหตุ (3)'!$B774,'ตัดระหว่างกัน 2565'!L:L)-SUMIF('ตัดระหว่างกัน 2565'!D:D,$B774,'ตัดระหว่างกัน 2565'!K:K)</f>
        <v>0</v>
      </c>
      <c r="D774" s="213">
        <f>SUMIF('ตัดระหว่างกัน 2564'!D:D,$B774,'ตัดระหว่างกัน 2564'!L:L)-SUMIF('ตัดระหว่างกัน 2564'!D:D,'หมายเหตุ (3)'!$B774,'ตัดระหว่างกัน 2564'!K:K)</f>
        <v>0</v>
      </c>
      <c r="E774" s="305"/>
      <c r="F774" s="305"/>
      <c r="G774" s="305"/>
      <c r="H774" s="305"/>
      <c r="I774" s="305"/>
      <c r="U774" s="155" t="str">
        <f t="shared" si="111"/>
        <v xml:space="preserve">  </v>
      </c>
    </row>
    <row r="775" spans="1:21" hidden="1">
      <c r="A775" s="352" t="s">
        <v>269</v>
      </c>
      <c r="B775" s="355" t="s">
        <v>268</v>
      </c>
      <c r="C775" s="212">
        <f>SUMIF('ตัดระหว่างกัน 2565'!D:D,'หมายเหตุ (3)'!$B775,'ตัดระหว่างกัน 2565'!L:L)-SUMIF('ตัดระหว่างกัน 2565'!D:D,$B775,'ตัดระหว่างกัน 2565'!K:K)</f>
        <v>0</v>
      </c>
      <c r="D775" s="213">
        <f>SUMIF('ตัดระหว่างกัน 2564'!D:D,$B775,'ตัดระหว่างกัน 2564'!L:L)-SUMIF('ตัดระหว่างกัน 2564'!D:D,'หมายเหตุ (3)'!$B775,'ตัดระหว่างกัน 2564'!K:K)</f>
        <v>0</v>
      </c>
      <c r="E775" s="305"/>
      <c r="F775" s="305"/>
      <c r="G775" s="305"/>
      <c r="H775" s="305"/>
      <c r="I775" s="305"/>
      <c r="U775" s="155" t="str">
        <f t="shared" si="111"/>
        <v xml:space="preserve">  </v>
      </c>
    </row>
    <row r="776" spans="1:21" hidden="1">
      <c r="A776" s="352" t="s">
        <v>271</v>
      </c>
      <c r="B776" s="355" t="s">
        <v>270</v>
      </c>
      <c r="C776" s="212">
        <f>SUMIF('ตัดระหว่างกัน 2565'!D:D,'หมายเหตุ (3)'!$B776,'ตัดระหว่างกัน 2565'!L:L)-SUMIF('ตัดระหว่างกัน 2565'!D:D,$B776,'ตัดระหว่างกัน 2565'!K:K)</f>
        <v>0</v>
      </c>
      <c r="D776" s="213">
        <f>SUMIF('ตัดระหว่างกัน 2564'!D:D,$B776,'ตัดระหว่างกัน 2564'!L:L)-SUMIF('ตัดระหว่างกัน 2564'!D:D,'หมายเหตุ (3)'!$B776,'ตัดระหว่างกัน 2564'!K:K)</f>
        <v>0</v>
      </c>
      <c r="E776" s="305"/>
      <c r="F776" s="305"/>
      <c r="G776" s="305"/>
      <c r="H776" s="305"/>
      <c r="I776" s="305"/>
      <c r="U776" s="155" t="str">
        <f t="shared" si="111"/>
        <v xml:space="preserve">  </v>
      </c>
    </row>
    <row r="777" spans="1:21" hidden="1">
      <c r="A777" s="352" t="s">
        <v>273</v>
      </c>
      <c r="B777" s="355" t="s">
        <v>272</v>
      </c>
      <c r="C777" s="212">
        <f>SUMIF('ตัดระหว่างกัน 2565'!D:D,'หมายเหตุ (3)'!$B777,'ตัดระหว่างกัน 2565'!L:L)-SUMIF('ตัดระหว่างกัน 2565'!D:D,$B777,'ตัดระหว่างกัน 2565'!K:K)</f>
        <v>0</v>
      </c>
      <c r="D777" s="213">
        <f>SUMIF('ตัดระหว่างกัน 2564'!D:D,$B777,'ตัดระหว่างกัน 2564'!L:L)-SUMIF('ตัดระหว่างกัน 2564'!D:D,'หมายเหตุ (3)'!$B777,'ตัดระหว่างกัน 2564'!K:K)</f>
        <v>0</v>
      </c>
      <c r="E777" s="305"/>
      <c r="F777" s="305"/>
      <c r="G777" s="305"/>
      <c r="H777" s="305"/>
      <c r="I777" s="305"/>
      <c r="U777" s="155" t="str">
        <f t="shared" si="111"/>
        <v xml:space="preserve">  </v>
      </c>
    </row>
    <row r="778" spans="1:21" hidden="1">
      <c r="A778" s="352" t="s">
        <v>275</v>
      </c>
      <c r="B778" s="355" t="s">
        <v>274</v>
      </c>
      <c r="C778" s="212">
        <f>SUMIF('ตัดระหว่างกัน 2565'!D:D,'หมายเหตุ (3)'!$B778,'ตัดระหว่างกัน 2565'!L:L)-SUMIF('ตัดระหว่างกัน 2565'!D:D,$B778,'ตัดระหว่างกัน 2565'!K:K)</f>
        <v>0</v>
      </c>
      <c r="D778" s="213">
        <f>SUMIF('ตัดระหว่างกัน 2564'!D:D,$B778,'ตัดระหว่างกัน 2564'!L:L)-SUMIF('ตัดระหว่างกัน 2564'!D:D,'หมายเหตุ (3)'!$B778,'ตัดระหว่างกัน 2564'!K:K)</f>
        <v>0</v>
      </c>
      <c r="E778" s="305"/>
      <c r="F778" s="305"/>
      <c r="G778" s="305"/>
      <c r="H778" s="305"/>
      <c r="I778" s="305"/>
      <c r="U778" s="155" t="str">
        <f t="shared" si="111"/>
        <v xml:space="preserve">  </v>
      </c>
    </row>
    <row r="779" spans="1:21" hidden="1">
      <c r="A779" s="352" t="s">
        <v>277</v>
      </c>
      <c r="B779" s="355" t="s">
        <v>276</v>
      </c>
      <c r="C779" s="212">
        <f>SUMIF('ตัดระหว่างกัน 2565'!D:D,'หมายเหตุ (3)'!$B779,'ตัดระหว่างกัน 2565'!L:L)-SUMIF('ตัดระหว่างกัน 2565'!D:D,$B779,'ตัดระหว่างกัน 2565'!K:K)</f>
        <v>0</v>
      </c>
      <c r="D779" s="213">
        <f>SUMIF('ตัดระหว่างกัน 2564'!D:D,$B779,'ตัดระหว่างกัน 2564'!L:L)-SUMIF('ตัดระหว่างกัน 2564'!D:D,'หมายเหตุ (3)'!$B779,'ตัดระหว่างกัน 2564'!K:K)</f>
        <v>0</v>
      </c>
      <c r="E779" s="305"/>
      <c r="F779" s="305"/>
      <c r="G779" s="305"/>
      <c r="H779" s="305"/>
      <c r="I779" s="305"/>
      <c r="U779" s="155" t="str">
        <f t="shared" si="111"/>
        <v xml:space="preserve">  </v>
      </c>
    </row>
    <row r="780" spans="1:21" hidden="1">
      <c r="A780" s="352" t="s">
        <v>279</v>
      </c>
      <c r="B780" s="355" t="s">
        <v>278</v>
      </c>
      <c r="C780" s="212">
        <f>SUMIF('ตัดระหว่างกัน 2565'!D:D,'หมายเหตุ (3)'!$B780,'ตัดระหว่างกัน 2565'!L:L)-SUMIF('ตัดระหว่างกัน 2565'!D:D,$B780,'ตัดระหว่างกัน 2565'!K:K)</f>
        <v>0</v>
      </c>
      <c r="D780" s="213">
        <f>SUMIF('ตัดระหว่างกัน 2564'!D:D,$B780,'ตัดระหว่างกัน 2564'!L:L)-SUMIF('ตัดระหว่างกัน 2564'!D:D,'หมายเหตุ (3)'!$B780,'ตัดระหว่างกัน 2564'!K:K)</f>
        <v>0</v>
      </c>
      <c r="E780" s="305"/>
      <c r="F780" s="305"/>
      <c r="G780" s="305"/>
      <c r="H780" s="305"/>
      <c r="I780" s="305"/>
      <c r="U780" s="155" t="str">
        <f t="shared" si="111"/>
        <v xml:space="preserve">  </v>
      </c>
    </row>
    <row r="781" spans="1:21" hidden="1">
      <c r="A781" s="352" t="s">
        <v>281</v>
      </c>
      <c r="B781" s="355" t="s">
        <v>280</v>
      </c>
      <c r="C781" s="212">
        <f>SUMIF('ตัดระหว่างกัน 2565'!D:D,'หมายเหตุ (3)'!$B781,'ตัดระหว่างกัน 2565'!L:L)-SUMIF('ตัดระหว่างกัน 2565'!D:D,$B781,'ตัดระหว่างกัน 2565'!K:K)</f>
        <v>0</v>
      </c>
      <c r="D781" s="213">
        <f>SUMIF('ตัดระหว่างกัน 2564'!D:D,$B781,'ตัดระหว่างกัน 2564'!L:L)-SUMIF('ตัดระหว่างกัน 2564'!D:D,'หมายเหตุ (3)'!$B781,'ตัดระหว่างกัน 2564'!K:K)</f>
        <v>0</v>
      </c>
      <c r="E781" s="305"/>
      <c r="F781" s="305"/>
      <c r="G781" s="305"/>
      <c r="H781" s="305"/>
      <c r="I781" s="305"/>
      <c r="U781" s="155" t="str">
        <f t="shared" si="111"/>
        <v xml:space="preserve">  </v>
      </c>
    </row>
    <row r="782" spans="1:21" hidden="1">
      <c r="A782" s="352" t="s">
        <v>283</v>
      </c>
      <c r="B782" s="355" t="s">
        <v>282</v>
      </c>
      <c r="C782" s="212">
        <f>SUMIF('ตัดระหว่างกัน 2565'!D:D,'หมายเหตุ (3)'!$B782,'ตัดระหว่างกัน 2565'!L:L)-SUMIF('ตัดระหว่างกัน 2565'!D:D,$B782,'ตัดระหว่างกัน 2565'!K:K)</f>
        <v>0</v>
      </c>
      <c r="D782" s="213">
        <f>SUMIF('ตัดระหว่างกัน 2564'!D:D,$B782,'ตัดระหว่างกัน 2564'!L:L)-SUMIF('ตัดระหว่างกัน 2564'!D:D,'หมายเหตุ (3)'!$B782,'ตัดระหว่างกัน 2564'!K:K)</f>
        <v>0</v>
      </c>
      <c r="E782" s="305"/>
      <c r="F782" s="305"/>
      <c r="G782" s="305"/>
      <c r="H782" s="305"/>
      <c r="I782" s="305"/>
      <c r="U782" s="155" t="str">
        <f t="shared" si="111"/>
        <v xml:space="preserve">  </v>
      </c>
    </row>
    <row r="783" spans="1:21" hidden="1">
      <c r="A783" s="352" t="s">
        <v>285</v>
      </c>
      <c r="B783" s="355" t="s">
        <v>284</v>
      </c>
      <c r="C783" s="212">
        <f>SUMIF('ตัดระหว่างกัน 2565'!D:D,'หมายเหตุ (3)'!$B783,'ตัดระหว่างกัน 2565'!L:L)-SUMIF('ตัดระหว่างกัน 2565'!D:D,$B783,'ตัดระหว่างกัน 2565'!K:K)</f>
        <v>0</v>
      </c>
      <c r="D783" s="213">
        <f>SUMIF('ตัดระหว่างกัน 2564'!D:D,$B783,'ตัดระหว่างกัน 2564'!L:L)-SUMIF('ตัดระหว่างกัน 2564'!D:D,'หมายเหตุ (3)'!$B783,'ตัดระหว่างกัน 2564'!K:K)</f>
        <v>0</v>
      </c>
      <c r="E783" s="305"/>
      <c r="F783" s="305"/>
      <c r="G783" s="305"/>
      <c r="H783" s="305"/>
      <c r="I783" s="305"/>
      <c r="U783" s="155" t="str">
        <f t="shared" si="111"/>
        <v xml:space="preserve">  </v>
      </c>
    </row>
    <row r="784" spans="1:21" hidden="1">
      <c r="A784" s="352" t="s">
        <v>287</v>
      </c>
      <c r="B784" s="355" t="s">
        <v>286</v>
      </c>
      <c r="C784" s="212">
        <f>SUMIF('ตัดระหว่างกัน 2565'!D:D,'หมายเหตุ (3)'!$B784,'ตัดระหว่างกัน 2565'!L:L)-SUMIF('ตัดระหว่างกัน 2565'!D:D,$B784,'ตัดระหว่างกัน 2565'!K:K)</f>
        <v>0</v>
      </c>
      <c r="D784" s="213">
        <f>SUMIF('ตัดระหว่างกัน 2564'!D:D,$B784,'ตัดระหว่างกัน 2564'!L:L)-SUMIF('ตัดระหว่างกัน 2564'!D:D,'หมายเหตุ (3)'!$B784,'ตัดระหว่างกัน 2564'!K:K)</f>
        <v>0</v>
      </c>
      <c r="E784" s="305"/>
      <c r="F784" s="305"/>
      <c r="G784" s="305"/>
      <c r="H784" s="305"/>
      <c r="I784" s="305"/>
      <c r="U784" s="155" t="str">
        <f t="shared" si="111"/>
        <v xml:space="preserve">  </v>
      </c>
    </row>
    <row r="785" spans="1:21" hidden="1">
      <c r="A785" s="352" t="s">
        <v>289</v>
      </c>
      <c r="B785" s="355" t="s">
        <v>288</v>
      </c>
      <c r="C785" s="212">
        <f>SUMIF('ตัดระหว่างกัน 2565'!D:D,'หมายเหตุ (3)'!$B785,'ตัดระหว่างกัน 2565'!L:L)-SUMIF('ตัดระหว่างกัน 2565'!D:D,$B785,'ตัดระหว่างกัน 2565'!K:K)</f>
        <v>0</v>
      </c>
      <c r="D785" s="213">
        <f>SUMIF('ตัดระหว่างกัน 2564'!D:D,$B785,'ตัดระหว่างกัน 2564'!L:L)-SUMIF('ตัดระหว่างกัน 2564'!D:D,'หมายเหตุ (3)'!$B785,'ตัดระหว่างกัน 2564'!K:K)</f>
        <v>0</v>
      </c>
      <c r="E785" s="305"/>
      <c r="F785" s="305"/>
      <c r="G785" s="305"/>
      <c r="H785" s="305"/>
      <c r="I785" s="305"/>
      <c r="U785" s="155" t="str">
        <f t="shared" si="111"/>
        <v xml:space="preserve">  </v>
      </c>
    </row>
    <row r="786" spans="1:21" hidden="1">
      <c r="A786" s="352" t="s">
        <v>291</v>
      </c>
      <c r="B786" s="355" t="s">
        <v>290</v>
      </c>
      <c r="C786" s="212">
        <f>SUMIF('ตัดระหว่างกัน 2565'!D:D,'หมายเหตุ (3)'!$B786,'ตัดระหว่างกัน 2565'!L:L)-SUMIF('ตัดระหว่างกัน 2565'!D:D,$B786,'ตัดระหว่างกัน 2565'!K:K)</f>
        <v>0</v>
      </c>
      <c r="D786" s="213">
        <f>SUMIF('ตัดระหว่างกัน 2564'!D:D,$B786,'ตัดระหว่างกัน 2564'!L:L)-SUMIF('ตัดระหว่างกัน 2564'!D:D,'หมายเหตุ (3)'!$B786,'ตัดระหว่างกัน 2564'!K:K)</f>
        <v>0</v>
      </c>
      <c r="E786" s="305"/>
      <c r="F786" s="305"/>
      <c r="G786" s="305"/>
      <c r="H786" s="305"/>
      <c r="I786" s="305"/>
      <c r="U786" s="155" t="str">
        <f t="shared" si="111"/>
        <v xml:space="preserve">  </v>
      </c>
    </row>
    <row r="787" spans="1:21" hidden="1">
      <c r="A787" s="352" t="s">
        <v>293</v>
      </c>
      <c r="B787" s="355" t="s">
        <v>292</v>
      </c>
      <c r="C787" s="212">
        <f>SUMIF('ตัดระหว่างกัน 2565'!D:D,'หมายเหตุ (3)'!$B787,'ตัดระหว่างกัน 2565'!L:L)-SUMIF('ตัดระหว่างกัน 2565'!D:D,$B787,'ตัดระหว่างกัน 2565'!K:K)</f>
        <v>0</v>
      </c>
      <c r="D787" s="213">
        <f>SUMIF('ตัดระหว่างกัน 2564'!D:D,$B787,'ตัดระหว่างกัน 2564'!L:L)-SUMIF('ตัดระหว่างกัน 2564'!D:D,'หมายเหตุ (3)'!$B787,'ตัดระหว่างกัน 2564'!K:K)</f>
        <v>0</v>
      </c>
      <c r="E787" s="305"/>
      <c r="F787" s="305"/>
      <c r="G787" s="305"/>
      <c r="H787" s="305"/>
      <c r="I787" s="305"/>
      <c r="U787" s="155" t="str">
        <f t="shared" si="111"/>
        <v xml:space="preserve">  </v>
      </c>
    </row>
    <row r="788" spans="1:21" hidden="1">
      <c r="A788" s="352" t="s">
        <v>295</v>
      </c>
      <c r="B788" s="355" t="s">
        <v>294</v>
      </c>
      <c r="C788" s="212">
        <f>SUMIF('ตัดระหว่างกัน 2565'!D:D,'หมายเหตุ (3)'!$B788,'ตัดระหว่างกัน 2565'!L:L)-SUMIF('ตัดระหว่างกัน 2565'!D:D,$B788,'ตัดระหว่างกัน 2565'!K:K)</f>
        <v>810</v>
      </c>
      <c r="D788" s="213">
        <f>SUMIF('ตัดระหว่างกัน 2564'!D:D,$B788,'ตัดระหว่างกัน 2564'!L:L)-SUMIF('ตัดระหว่างกัน 2564'!D:D,'หมายเหตุ (3)'!$B788,'ตัดระหว่างกัน 2564'!K:K)</f>
        <v>1310</v>
      </c>
      <c r="E788" s="305"/>
      <c r="F788" s="305"/>
      <c r="G788" s="305"/>
      <c r="H788" s="305"/>
      <c r="I788" s="305"/>
      <c r="U788" s="155" t="str">
        <f t="shared" si="111"/>
        <v xml:space="preserve">  </v>
      </c>
    </row>
    <row r="789" spans="1:21" hidden="1">
      <c r="A789" s="352" t="s">
        <v>297</v>
      </c>
      <c r="B789" s="355" t="s">
        <v>296</v>
      </c>
      <c r="C789" s="212">
        <f>SUMIF('ตัดระหว่างกัน 2565'!D:D,'หมายเหตุ (3)'!$B789,'ตัดระหว่างกัน 2565'!L:L)-SUMIF('ตัดระหว่างกัน 2565'!D:D,$B789,'ตัดระหว่างกัน 2565'!K:K)</f>
        <v>0</v>
      </c>
      <c r="D789" s="213">
        <f>SUMIF('ตัดระหว่างกัน 2564'!D:D,$B789,'ตัดระหว่างกัน 2564'!L:L)-SUMIF('ตัดระหว่างกัน 2564'!D:D,'หมายเหตุ (3)'!$B789,'ตัดระหว่างกัน 2564'!K:K)</f>
        <v>0</v>
      </c>
      <c r="E789" s="305"/>
      <c r="F789" s="305"/>
      <c r="G789" s="305"/>
      <c r="H789" s="305"/>
      <c r="I789" s="305"/>
      <c r="U789" s="155" t="str">
        <f t="shared" si="111"/>
        <v xml:space="preserve">  </v>
      </c>
    </row>
    <row r="790" spans="1:21" hidden="1">
      <c r="A790" s="352" t="s">
        <v>299</v>
      </c>
      <c r="B790" s="355" t="s">
        <v>298</v>
      </c>
      <c r="C790" s="212">
        <f>SUMIF('ตัดระหว่างกัน 2565'!D:D,'หมายเหตุ (3)'!$B790,'ตัดระหว่างกัน 2565'!L:L)-SUMIF('ตัดระหว่างกัน 2565'!D:D,$B790,'ตัดระหว่างกัน 2565'!K:K)</f>
        <v>0</v>
      </c>
      <c r="D790" s="213">
        <f>SUMIF('ตัดระหว่างกัน 2564'!D:D,$B790,'ตัดระหว่างกัน 2564'!L:L)-SUMIF('ตัดระหว่างกัน 2564'!D:D,'หมายเหตุ (3)'!$B790,'ตัดระหว่างกัน 2564'!K:K)</f>
        <v>0</v>
      </c>
      <c r="E790" s="305"/>
      <c r="F790" s="305"/>
      <c r="G790" s="305"/>
      <c r="H790" s="305"/>
      <c r="I790" s="305"/>
      <c r="U790" s="155" t="str">
        <f t="shared" si="111"/>
        <v xml:space="preserve">  </v>
      </c>
    </row>
    <row r="791" spans="1:21" hidden="1">
      <c r="A791" s="352" t="s">
        <v>301</v>
      </c>
      <c r="B791" s="355" t="s">
        <v>300</v>
      </c>
      <c r="C791" s="212">
        <f>SUMIF('ตัดระหว่างกัน 2565'!D:D,'หมายเหตุ (3)'!$B791,'ตัดระหว่างกัน 2565'!L:L)-SUMIF('ตัดระหว่างกัน 2565'!D:D,$B791,'ตัดระหว่างกัน 2565'!K:K)</f>
        <v>0</v>
      </c>
      <c r="D791" s="213">
        <f>SUMIF('ตัดระหว่างกัน 2564'!D:D,$B791,'ตัดระหว่างกัน 2564'!L:L)-SUMIF('ตัดระหว่างกัน 2564'!D:D,'หมายเหตุ (3)'!$B791,'ตัดระหว่างกัน 2564'!K:K)</f>
        <v>0</v>
      </c>
      <c r="E791" s="305"/>
      <c r="F791" s="305"/>
      <c r="G791" s="305"/>
      <c r="H791" s="305"/>
      <c r="I791" s="305"/>
      <c r="U791" s="155" t="str">
        <f t="shared" si="111"/>
        <v xml:space="preserve">  </v>
      </c>
    </row>
    <row r="792" spans="1:21" hidden="1">
      <c r="A792" s="352" t="s">
        <v>1113</v>
      </c>
      <c r="B792" s="355" t="s">
        <v>302</v>
      </c>
      <c r="C792" s="212">
        <f>SUMIF('ตัดระหว่างกัน 2565'!D:D,'หมายเหตุ (3)'!$B792,'ตัดระหว่างกัน 2565'!L:L)-SUMIF('ตัดระหว่างกัน 2565'!D:D,$B792,'ตัดระหว่างกัน 2565'!K:K)</f>
        <v>0</v>
      </c>
      <c r="D792" s="213">
        <f>SUMIF('ตัดระหว่างกัน 2564'!D:D,$B792,'ตัดระหว่างกัน 2564'!L:L)-SUMIF('ตัดระหว่างกัน 2564'!D:D,'หมายเหตุ (3)'!$B792,'ตัดระหว่างกัน 2564'!K:K)</f>
        <v>0</v>
      </c>
      <c r="E792" s="305"/>
      <c r="F792" s="305"/>
      <c r="G792" s="305"/>
      <c r="H792" s="305"/>
      <c r="I792" s="305"/>
      <c r="U792" s="155" t="str">
        <f t="shared" si="111"/>
        <v xml:space="preserve">  </v>
      </c>
    </row>
    <row r="793" spans="1:21" hidden="1">
      <c r="A793" s="352" t="s">
        <v>304</v>
      </c>
      <c r="B793" s="355" t="s">
        <v>303</v>
      </c>
      <c r="C793" s="212">
        <f>SUMIF('ตัดระหว่างกัน 2565'!D:D,'หมายเหตุ (3)'!$B793,'ตัดระหว่างกัน 2565'!L:L)-SUMIF('ตัดระหว่างกัน 2565'!D:D,$B793,'ตัดระหว่างกัน 2565'!K:K)</f>
        <v>0</v>
      </c>
      <c r="D793" s="213">
        <f>SUMIF('ตัดระหว่างกัน 2564'!D:D,$B793,'ตัดระหว่างกัน 2564'!L:L)-SUMIF('ตัดระหว่างกัน 2564'!D:D,'หมายเหตุ (3)'!$B793,'ตัดระหว่างกัน 2564'!K:K)</f>
        <v>0</v>
      </c>
      <c r="E793" s="305"/>
      <c r="F793" s="305"/>
      <c r="G793" s="305"/>
      <c r="H793" s="305"/>
      <c r="I793" s="305"/>
      <c r="U793" s="155" t="str">
        <f t="shared" si="111"/>
        <v xml:space="preserve">  </v>
      </c>
    </row>
    <row r="794" spans="1:21" hidden="1">
      <c r="A794" s="352" t="s">
        <v>306</v>
      </c>
      <c r="B794" s="355" t="s">
        <v>305</v>
      </c>
      <c r="C794" s="212">
        <f>SUMIF('ตัดระหว่างกัน 2565'!D:D,'หมายเหตุ (3)'!$B794,'ตัดระหว่างกัน 2565'!L:L)-SUMIF('ตัดระหว่างกัน 2565'!D:D,$B794,'ตัดระหว่างกัน 2565'!K:K)</f>
        <v>0</v>
      </c>
      <c r="D794" s="213">
        <f>SUMIF('ตัดระหว่างกัน 2564'!D:D,$B794,'ตัดระหว่างกัน 2564'!L:L)-SUMIF('ตัดระหว่างกัน 2564'!D:D,'หมายเหตุ (3)'!$B794,'ตัดระหว่างกัน 2564'!K:K)</f>
        <v>0</v>
      </c>
      <c r="E794" s="305"/>
      <c r="F794" s="305"/>
      <c r="G794" s="305"/>
      <c r="H794" s="305"/>
      <c r="I794" s="305"/>
      <c r="U794" s="155" t="str">
        <f t="shared" si="111"/>
        <v xml:space="preserve">  </v>
      </c>
    </row>
    <row r="795" spans="1:21" hidden="1">
      <c r="A795" s="352" t="s">
        <v>308</v>
      </c>
      <c r="B795" s="355" t="s">
        <v>307</v>
      </c>
      <c r="C795" s="212">
        <f>SUMIF('ตัดระหว่างกัน 2565'!D:D,'หมายเหตุ (3)'!$B795,'ตัดระหว่างกัน 2565'!L:L)-SUMIF('ตัดระหว่างกัน 2565'!D:D,$B795,'ตัดระหว่างกัน 2565'!K:K)</f>
        <v>0</v>
      </c>
      <c r="D795" s="213">
        <f>SUMIF('ตัดระหว่างกัน 2564'!D:D,$B795,'ตัดระหว่างกัน 2564'!L:L)-SUMIF('ตัดระหว่างกัน 2564'!D:D,'หมายเหตุ (3)'!$B795,'ตัดระหว่างกัน 2564'!K:K)</f>
        <v>0</v>
      </c>
      <c r="E795" s="305"/>
      <c r="F795" s="305"/>
      <c r="G795" s="305"/>
      <c r="H795" s="305"/>
      <c r="I795" s="305"/>
      <c r="U795" s="155" t="str">
        <f t="shared" si="111"/>
        <v xml:space="preserve">  </v>
      </c>
    </row>
    <row r="796" spans="1:21" hidden="1">
      <c r="A796" s="352" t="s">
        <v>310</v>
      </c>
      <c r="B796" s="355" t="s">
        <v>309</v>
      </c>
      <c r="C796" s="212">
        <f>SUMIF('ตัดระหว่างกัน 2565'!D:D,'หมายเหตุ (3)'!$B796,'ตัดระหว่างกัน 2565'!L:L)-SUMIF('ตัดระหว่างกัน 2565'!D:D,$B796,'ตัดระหว่างกัน 2565'!K:K)</f>
        <v>0</v>
      </c>
      <c r="D796" s="213">
        <f>SUMIF('ตัดระหว่างกัน 2564'!D:D,$B796,'ตัดระหว่างกัน 2564'!L:L)-SUMIF('ตัดระหว่างกัน 2564'!D:D,'หมายเหตุ (3)'!$B796,'ตัดระหว่างกัน 2564'!K:K)</f>
        <v>0</v>
      </c>
      <c r="E796" s="305"/>
      <c r="F796" s="305"/>
      <c r="G796" s="305"/>
      <c r="H796" s="305"/>
      <c r="I796" s="305"/>
      <c r="U796" s="155" t="str">
        <f t="shared" si="111"/>
        <v xml:space="preserve">  </v>
      </c>
    </row>
    <row r="797" spans="1:21" hidden="1">
      <c r="A797" s="352" t="s">
        <v>312</v>
      </c>
      <c r="B797" s="355" t="s">
        <v>311</v>
      </c>
      <c r="C797" s="212">
        <f>SUMIF('ตัดระหว่างกัน 2565'!D:D,'หมายเหตุ (3)'!$B797,'ตัดระหว่างกัน 2565'!L:L)-SUMIF('ตัดระหว่างกัน 2565'!D:D,$B797,'ตัดระหว่างกัน 2565'!K:K)</f>
        <v>19000</v>
      </c>
      <c r="D797" s="213">
        <f>SUMIF('ตัดระหว่างกัน 2564'!D:D,$B797,'ตัดระหว่างกัน 2564'!L:L)-SUMIF('ตัดระหว่างกัน 2564'!D:D,'หมายเหตุ (3)'!$B797,'ตัดระหว่างกัน 2564'!K:K)</f>
        <v>0</v>
      </c>
      <c r="E797" s="305"/>
      <c r="F797" s="305"/>
      <c r="G797" s="305"/>
      <c r="H797" s="305"/>
      <c r="I797" s="305"/>
      <c r="U797" s="155" t="str">
        <f t="shared" si="111"/>
        <v xml:space="preserve">  </v>
      </c>
    </row>
    <row r="798" spans="1:21" hidden="1">
      <c r="A798" s="352" t="s">
        <v>314</v>
      </c>
      <c r="B798" s="355" t="s">
        <v>313</v>
      </c>
      <c r="C798" s="212">
        <f>SUMIF('ตัดระหว่างกัน 2565'!D:D,'หมายเหตุ (3)'!$B798,'ตัดระหว่างกัน 2565'!L:L)-SUMIF('ตัดระหว่างกัน 2565'!D:D,$B798,'ตัดระหว่างกัน 2565'!K:K)</f>
        <v>0</v>
      </c>
      <c r="D798" s="213">
        <f>SUMIF('ตัดระหว่างกัน 2564'!D:D,$B798,'ตัดระหว่างกัน 2564'!L:L)-SUMIF('ตัดระหว่างกัน 2564'!D:D,'หมายเหตุ (3)'!$B798,'ตัดระหว่างกัน 2564'!K:K)</f>
        <v>300</v>
      </c>
      <c r="E798" s="305"/>
      <c r="F798" s="305"/>
      <c r="G798" s="305"/>
      <c r="H798" s="305"/>
      <c r="I798" s="305"/>
      <c r="U798" s="155" t="str">
        <f t="shared" si="111"/>
        <v xml:space="preserve">  </v>
      </c>
    </row>
    <row r="799" spans="1:21">
      <c r="A799" s="352" t="s">
        <v>317</v>
      </c>
      <c r="B799" s="355" t="s">
        <v>316</v>
      </c>
      <c r="C799" s="212">
        <f>SUMIF('ตัดระหว่างกัน 2565'!D:D,'หมายเหตุ (3)'!$B799,'ตัดระหว่างกัน 2565'!L:L)-SUMIF('ตัดระหว่างกัน 2565'!D:D,$B799,'ตัดระหว่างกัน 2565'!K:K)</f>
        <v>0</v>
      </c>
      <c r="D799" s="213">
        <f>SUMIF('ตัดระหว่างกัน 2564'!D:D,$B799,'ตัดระหว่างกัน 2564'!L:L)-SUMIF('ตัดระหว่างกัน 2564'!D:D,'หมายเหตุ (3)'!$B799,'ตัดระหว่างกัน 2564'!K:K)</f>
        <v>0</v>
      </c>
      <c r="E799" s="305" t="s">
        <v>315</v>
      </c>
      <c r="F799" s="351">
        <f>SUM(C799:C811)</f>
        <v>3672</v>
      </c>
      <c r="G799" s="351"/>
      <c r="H799" s="351">
        <f>SUM(D799:D811)</f>
        <v>610830</v>
      </c>
      <c r="I799" s="305"/>
      <c r="U799" s="155" t="str">
        <f t="shared" si="111"/>
        <v>แสดง</v>
      </c>
    </row>
    <row r="800" spans="1:21" hidden="1">
      <c r="A800" s="352" t="s">
        <v>319</v>
      </c>
      <c r="B800" s="355" t="s">
        <v>318</v>
      </c>
      <c r="C800" s="212">
        <f>SUMIF('ตัดระหว่างกัน 2565'!D:D,'หมายเหตุ (3)'!$B800,'ตัดระหว่างกัน 2565'!L:L)-SUMIF('ตัดระหว่างกัน 2565'!D:D,$B800,'ตัดระหว่างกัน 2565'!K:K)</f>
        <v>0</v>
      </c>
      <c r="D800" s="213">
        <f>SUMIF('ตัดระหว่างกัน 2564'!D:D,$B800,'ตัดระหว่างกัน 2564'!L:L)-SUMIF('ตัดระหว่างกัน 2564'!D:D,'หมายเหตุ (3)'!$B800,'ตัดระหว่างกัน 2564'!K:K)</f>
        <v>0</v>
      </c>
      <c r="E800" s="305"/>
      <c r="F800" s="305"/>
      <c r="G800" s="305"/>
      <c r="H800" s="305"/>
      <c r="I800" s="305"/>
      <c r="U800" s="155" t="str">
        <f t="shared" si="111"/>
        <v xml:space="preserve">  </v>
      </c>
    </row>
    <row r="801" spans="1:21" hidden="1">
      <c r="A801" s="352" t="s">
        <v>321</v>
      </c>
      <c r="B801" s="356" t="s">
        <v>320</v>
      </c>
      <c r="C801" s="212">
        <f>SUMIF('ตัดระหว่างกัน 2565'!D:D,'หมายเหตุ (3)'!$B801,'ตัดระหว่างกัน 2565'!L:L)-SUMIF('ตัดระหว่างกัน 2565'!D:D,$B801,'ตัดระหว่างกัน 2565'!K:K)</f>
        <v>0</v>
      </c>
      <c r="D801" s="213">
        <f>SUMIF('ตัดระหว่างกัน 2564'!D:D,$B801,'ตัดระหว่างกัน 2564'!L:L)-SUMIF('ตัดระหว่างกัน 2564'!D:D,'หมายเหตุ (3)'!$B801,'ตัดระหว่างกัน 2564'!K:K)</f>
        <v>0</v>
      </c>
      <c r="E801" s="305"/>
      <c r="F801" s="305"/>
      <c r="G801" s="305"/>
      <c r="H801" s="305"/>
      <c r="I801" s="305"/>
      <c r="U801" s="155" t="str">
        <f t="shared" si="111"/>
        <v xml:space="preserve">  </v>
      </c>
    </row>
    <row r="802" spans="1:21" hidden="1">
      <c r="A802" s="352" t="s">
        <v>323</v>
      </c>
      <c r="B802" s="356" t="s">
        <v>322</v>
      </c>
      <c r="C802" s="212">
        <f>SUMIF('ตัดระหว่างกัน 2565'!D:D,'หมายเหตุ (3)'!$B802,'ตัดระหว่างกัน 2565'!L:L)-SUMIF('ตัดระหว่างกัน 2565'!D:D,$B802,'ตัดระหว่างกัน 2565'!K:K)</f>
        <v>0</v>
      </c>
      <c r="D802" s="213">
        <f>SUMIF('ตัดระหว่างกัน 2564'!D:D,$B802,'ตัดระหว่างกัน 2564'!L:L)-SUMIF('ตัดระหว่างกัน 2564'!D:D,'หมายเหตุ (3)'!$B802,'ตัดระหว่างกัน 2564'!K:K)</f>
        <v>0</v>
      </c>
      <c r="E802" s="305"/>
      <c r="F802" s="305"/>
      <c r="G802" s="305"/>
      <c r="H802" s="305"/>
      <c r="I802" s="305"/>
      <c r="U802" s="155" t="str">
        <f t="shared" si="111"/>
        <v xml:space="preserve">  </v>
      </c>
    </row>
    <row r="803" spans="1:21" hidden="1">
      <c r="A803" s="352" t="s">
        <v>325</v>
      </c>
      <c r="B803" s="356" t="s">
        <v>324</v>
      </c>
      <c r="C803" s="212">
        <f>SUMIF('ตัดระหว่างกัน 2565'!D:D,'หมายเหตุ (3)'!$B803,'ตัดระหว่างกัน 2565'!L:L)-SUMIF('ตัดระหว่างกัน 2565'!D:D,$B803,'ตัดระหว่างกัน 2565'!K:K)</f>
        <v>0</v>
      </c>
      <c r="D803" s="213">
        <f>SUMIF('ตัดระหว่างกัน 2564'!D:D,$B803,'ตัดระหว่างกัน 2564'!L:L)-SUMIF('ตัดระหว่างกัน 2564'!D:D,'หมายเหตุ (3)'!$B803,'ตัดระหว่างกัน 2564'!K:K)</f>
        <v>0</v>
      </c>
      <c r="E803" s="305"/>
      <c r="F803" s="305"/>
      <c r="G803" s="305"/>
      <c r="H803" s="305"/>
      <c r="I803" s="305"/>
      <c r="U803" s="155" t="str">
        <f t="shared" si="111"/>
        <v xml:space="preserve">  </v>
      </c>
    </row>
    <row r="804" spans="1:21" hidden="1">
      <c r="A804" s="352" t="s">
        <v>327</v>
      </c>
      <c r="B804" s="356" t="s">
        <v>326</v>
      </c>
      <c r="C804" s="212">
        <f>SUMIF('ตัดระหว่างกัน 2565'!D:D,'หมายเหตุ (3)'!$B804,'ตัดระหว่างกัน 2565'!L:L)-SUMIF('ตัดระหว่างกัน 2565'!D:D,$B804,'ตัดระหว่างกัน 2565'!K:K)</f>
        <v>0</v>
      </c>
      <c r="D804" s="213">
        <f>SUMIF('ตัดระหว่างกัน 2564'!D:D,$B804,'ตัดระหว่างกัน 2564'!L:L)-SUMIF('ตัดระหว่างกัน 2564'!D:D,'หมายเหตุ (3)'!$B804,'ตัดระหว่างกัน 2564'!K:K)</f>
        <v>0</v>
      </c>
      <c r="E804" s="305"/>
      <c r="F804" s="305"/>
      <c r="G804" s="305"/>
      <c r="H804" s="305"/>
      <c r="I804" s="305"/>
      <c r="U804" s="155" t="str">
        <f t="shared" si="111"/>
        <v xml:space="preserve">  </v>
      </c>
    </row>
    <row r="805" spans="1:21" hidden="1">
      <c r="A805" s="352" t="s">
        <v>329</v>
      </c>
      <c r="B805" s="356" t="s">
        <v>328</v>
      </c>
      <c r="C805" s="212">
        <f>SUMIF('ตัดระหว่างกัน 2565'!D:D,'หมายเหตุ (3)'!$B805,'ตัดระหว่างกัน 2565'!L:L)-SUMIF('ตัดระหว่างกัน 2565'!D:D,$B805,'ตัดระหว่างกัน 2565'!K:K)</f>
        <v>0</v>
      </c>
      <c r="D805" s="213">
        <f>SUMIF('ตัดระหว่างกัน 2564'!D:D,$B805,'ตัดระหว่างกัน 2564'!L:L)-SUMIF('ตัดระหว่างกัน 2564'!D:D,'หมายเหตุ (3)'!$B805,'ตัดระหว่างกัน 2564'!K:K)</f>
        <v>0</v>
      </c>
      <c r="E805" s="305"/>
      <c r="F805" s="305"/>
      <c r="G805" s="305"/>
      <c r="H805" s="305"/>
      <c r="I805" s="305"/>
      <c r="U805" s="155" t="str">
        <f t="shared" si="111"/>
        <v xml:space="preserve">  </v>
      </c>
    </row>
    <row r="806" spans="1:21" hidden="1">
      <c r="A806" s="352" t="s">
        <v>331</v>
      </c>
      <c r="B806" s="356" t="s">
        <v>330</v>
      </c>
      <c r="C806" s="212">
        <f>SUMIF('ตัดระหว่างกัน 2565'!D:D,'หมายเหตุ (3)'!$B806,'ตัดระหว่างกัน 2565'!L:L)-SUMIF('ตัดระหว่างกัน 2565'!D:D,$B806,'ตัดระหว่างกัน 2565'!K:K)</f>
        <v>0</v>
      </c>
      <c r="D806" s="213">
        <f>SUMIF('ตัดระหว่างกัน 2564'!D:D,$B806,'ตัดระหว่างกัน 2564'!L:L)-SUMIF('ตัดระหว่างกัน 2564'!D:D,'หมายเหตุ (3)'!$B806,'ตัดระหว่างกัน 2564'!K:K)</f>
        <v>0</v>
      </c>
      <c r="E806" s="305"/>
      <c r="F806" s="305"/>
      <c r="G806" s="305"/>
      <c r="H806" s="305"/>
      <c r="I806" s="305"/>
      <c r="U806" s="155" t="str">
        <f t="shared" si="111"/>
        <v xml:space="preserve">  </v>
      </c>
    </row>
    <row r="807" spans="1:21" hidden="1">
      <c r="A807" s="352" t="s">
        <v>333</v>
      </c>
      <c r="B807" s="356" t="s">
        <v>332</v>
      </c>
      <c r="C807" s="212">
        <f>SUMIF('ตัดระหว่างกัน 2565'!D:D,'หมายเหตุ (3)'!$B807,'ตัดระหว่างกัน 2565'!L:L)-SUMIF('ตัดระหว่างกัน 2565'!D:D,$B807,'ตัดระหว่างกัน 2565'!K:K)</f>
        <v>0</v>
      </c>
      <c r="D807" s="213">
        <f>SUMIF('ตัดระหว่างกัน 2564'!D:D,$B807,'ตัดระหว่างกัน 2564'!L:L)-SUMIF('ตัดระหว่างกัน 2564'!D:D,'หมายเหตุ (3)'!$B807,'ตัดระหว่างกัน 2564'!K:K)</f>
        <v>0</v>
      </c>
      <c r="E807" s="305"/>
      <c r="F807" s="305"/>
      <c r="G807" s="305"/>
      <c r="H807" s="305"/>
      <c r="I807" s="305"/>
      <c r="U807" s="155" t="str">
        <f t="shared" si="111"/>
        <v xml:space="preserve">  </v>
      </c>
    </row>
    <row r="808" spans="1:21" hidden="1">
      <c r="A808" s="352" t="s">
        <v>335</v>
      </c>
      <c r="B808" s="356" t="s">
        <v>334</v>
      </c>
      <c r="C808" s="212">
        <f>SUMIF('ตัดระหว่างกัน 2565'!D:D,'หมายเหตุ (3)'!$B808,'ตัดระหว่างกัน 2565'!L:L)-SUMIF('ตัดระหว่างกัน 2565'!D:D,$B808,'ตัดระหว่างกัน 2565'!K:K)</f>
        <v>3672</v>
      </c>
      <c r="D808" s="213">
        <f>SUMIF('ตัดระหว่างกัน 2564'!D:D,$B808,'ตัดระหว่างกัน 2564'!L:L)-SUMIF('ตัดระหว่างกัน 2564'!D:D,'หมายเหตุ (3)'!$B808,'ตัดระหว่างกัน 2564'!K:K)</f>
        <v>610830</v>
      </c>
      <c r="E808" s="305"/>
      <c r="F808" s="305"/>
      <c r="G808" s="305"/>
      <c r="H808" s="305"/>
      <c r="I808" s="305"/>
      <c r="U808" s="155" t="str">
        <f t="shared" si="111"/>
        <v xml:space="preserve">  </v>
      </c>
    </row>
    <row r="809" spans="1:21" hidden="1">
      <c r="A809" s="352" t="s">
        <v>337</v>
      </c>
      <c r="B809" s="356" t="s">
        <v>336</v>
      </c>
      <c r="C809" s="212">
        <f>SUMIF('ตัดระหว่างกัน 2565'!D:D,'หมายเหตุ (3)'!$B809,'ตัดระหว่างกัน 2565'!L:L)-SUMIF('ตัดระหว่างกัน 2565'!D:D,$B809,'ตัดระหว่างกัน 2565'!K:K)</f>
        <v>0</v>
      </c>
      <c r="D809" s="213">
        <f>SUMIF('ตัดระหว่างกัน 2564'!D:D,$B809,'ตัดระหว่างกัน 2564'!L:L)-SUMIF('ตัดระหว่างกัน 2564'!D:D,'หมายเหตุ (3)'!$B809,'ตัดระหว่างกัน 2564'!K:K)</f>
        <v>0</v>
      </c>
      <c r="E809" s="305"/>
      <c r="F809" s="305"/>
      <c r="G809" s="305"/>
      <c r="H809" s="305"/>
      <c r="I809" s="305"/>
      <c r="U809" s="155" t="str">
        <f t="shared" si="111"/>
        <v xml:space="preserve">  </v>
      </c>
    </row>
    <row r="810" spans="1:21" hidden="1">
      <c r="A810" s="352" t="s">
        <v>339</v>
      </c>
      <c r="B810" s="356" t="s">
        <v>338</v>
      </c>
      <c r="C810" s="212">
        <f>SUMIF('ตัดระหว่างกัน 2565'!D:D,'หมายเหตุ (3)'!$B810,'ตัดระหว่างกัน 2565'!L:L)-SUMIF('ตัดระหว่างกัน 2565'!D:D,$B810,'ตัดระหว่างกัน 2565'!K:K)</f>
        <v>0</v>
      </c>
      <c r="D810" s="213">
        <f>SUMIF('ตัดระหว่างกัน 2564'!D:D,$B810,'ตัดระหว่างกัน 2564'!L:L)-SUMIF('ตัดระหว่างกัน 2564'!D:D,'หมายเหตุ (3)'!$B810,'ตัดระหว่างกัน 2564'!K:K)</f>
        <v>0</v>
      </c>
      <c r="E810" s="305"/>
      <c r="F810" s="305"/>
      <c r="G810" s="305"/>
      <c r="H810" s="305"/>
      <c r="I810" s="305"/>
      <c r="U810" s="155" t="str">
        <f t="shared" si="111"/>
        <v xml:space="preserve">  </v>
      </c>
    </row>
    <row r="811" spans="1:21" hidden="1">
      <c r="A811" s="352" t="s">
        <v>341</v>
      </c>
      <c r="B811" s="356" t="s">
        <v>340</v>
      </c>
      <c r="C811" s="212">
        <f>SUMIF('ตัดระหว่างกัน 2565'!D:D,'หมายเหตุ (3)'!$B811,'ตัดระหว่างกัน 2565'!L:L)-SUMIF('ตัดระหว่างกัน 2565'!D:D,$B811,'ตัดระหว่างกัน 2565'!K:K)</f>
        <v>0</v>
      </c>
      <c r="D811" s="213">
        <f>SUMIF('ตัดระหว่างกัน 2564'!D:D,$B811,'ตัดระหว่างกัน 2564'!L:L)-SUMIF('ตัดระหว่างกัน 2564'!D:D,'หมายเหตุ (3)'!$B811,'ตัดระหว่างกัน 2564'!K:K)</f>
        <v>0</v>
      </c>
      <c r="E811" s="305"/>
      <c r="F811" s="305"/>
      <c r="G811" s="305"/>
      <c r="H811" s="305"/>
      <c r="I811" s="305"/>
      <c r="U811" s="155" t="str">
        <f t="shared" si="111"/>
        <v xml:space="preserve">  </v>
      </c>
    </row>
    <row r="812" spans="1:21">
      <c r="A812" s="352" t="s">
        <v>344</v>
      </c>
      <c r="B812" s="348" t="s">
        <v>343</v>
      </c>
      <c r="C812" s="212">
        <f>SUMIF('ตัดระหว่างกัน 2565'!D:D,'หมายเหตุ (3)'!$B812,'ตัดระหว่างกัน 2565'!L:L)-SUMIF('ตัดระหว่างกัน 2565'!D:D,$B812,'ตัดระหว่างกัน 2565'!K:K)</f>
        <v>0</v>
      </c>
      <c r="D812" s="213">
        <f>SUMIF('ตัดระหว่างกัน 2564'!D:D,$B812,'ตัดระหว่างกัน 2564'!L:L)-SUMIF('ตัดระหว่างกัน 2564'!D:D,'หมายเหตุ (3)'!$B812,'ตัดระหว่างกัน 2564'!K:K)</f>
        <v>0</v>
      </c>
      <c r="E812" s="305" t="s">
        <v>342</v>
      </c>
      <c r="F812" s="351">
        <f>SUM(C812:C821)</f>
        <v>580</v>
      </c>
      <c r="G812" s="351"/>
      <c r="H812" s="351">
        <f>SUM(D812:D821)</f>
        <v>625</v>
      </c>
      <c r="I812" s="305"/>
      <c r="U812" s="155" t="str">
        <f t="shared" si="111"/>
        <v>แสดง</v>
      </c>
    </row>
    <row r="813" spans="1:21" hidden="1">
      <c r="A813" s="352" t="s">
        <v>346</v>
      </c>
      <c r="B813" s="309" t="s">
        <v>345</v>
      </c>
      <c r="C813" s="212">
        <f>SUMIF('ตัดระหว่างกัน 2565'!D:D,'หมายเหตุ (3)'!$B813,'ตัดระหว่างกัน 2565'!L:L)-SUMIF('ตัดระหว่างกัน 2565'!D:D,$B813,'ตัดระหว่างกัน 2565'!K:K)</f>
        <v>0</v>
      </c>
      <c r="D813" s="213">
        <f>SUMIF('ตัดระหว่างกัน 2564'!D:D,$B813,'ตัดระหว่างกัน 2564'!L:L)-SUMIF('ตัดระหว่างกัน 2564'!D:D,'หมายเหตุ (3)'!$B813,'ตัดระหว่างกัน 2564'!K:K)</f>
        <v>0</v>
      </c>
      <c r="E813" s="305"/>
      <c r="F813" s="305"/>
      <c r="G813" s="305"/>
      <c r="H813" s="305"/>
      <c r="I813" s="305"/>
      <c r="U813" s="155" t="str">
        <f t="shared" si="111"/>
        <v xml:space="preserve">  </v>
      </c>
    </row>
    <row r="814" spans="1:21" hidden="1">
      <c r="A814" s="352" t="s">
        <v>348</v>
      </c>
      <c r="B814" s="309" t="s">
        <v>347</v>
      </c>
      <c r="C814" s="212">
        <f>SUMIF('ตัดระหว่างกัน 2565'!D:D,'หมายเหตุ (3)'!$B814,'ตัดระหว่างกัน 2565'!L:L)-SUMIF('ตัดระหว่างกัน 2565'!D:D,$B814,'ตัดระหว่างกัน 2565'!K:K)</f>
        <v>0</v>
      </c>
      <c r="D814" s="213">
        <f>SUMIF('ตัดระหว่างกัน 2564'!D:D,$B814,'ตัดระหว่างกัน 2564'!L:L)-SUMIF('ตัดระหว่างกัน 2564'!D:D,'หมายเหตุ (3)'!$B814,'ตัดระหว่างกัน 2564'!K:K)</f>
        <v>300</v>
      </c>
      <c r="E814" s="305"/>
      <c r="F814" s="305"/>
      <c r="G814" s="305"/>
      <c r="H814" s="305"/>
      <c r="I814" s="305"/>
      <c r="U814" s="155" t="str">
        <f t="shared" si="111"/>
        <v xml:space="preserve">  </v>
      </c>
    </row>
    <row r="815" spans="1:21" hidden="1">
      <c r="A815" s="352" t="s">
        <v>350</v>
      </c>
      <c r="B815" s="309" t="s">
        <v>349</v>
      </c>
      <c r="C815" s="212">
        <f>SUMIF('ตัดระหว่างกัน 2565'!D:D,'หมายเหตุ (3)'!$B815,'ตัดระหว่างกัน 2565'!L:L)-SUMIF('ตัดระหว่างกัน 2565'!D:D,$B815,'ตัดระหว่างกัน 2565'!K:K)</f>
        <v>0</v>
      </c>
      <c r="D815" s="213">
        <f>SUMIF('ตัดระหว่างกัน 2564'!D:D,$B815,'ตัดระหว่างกัน 2564'!L:L)-SUMIF('ตัดระหว่างกัน 2564'!D:D,'หมายเหตุ (3)'!$B815,'ตัดระหว่างกัน 2564'!K:K)</f>
        <v>0</v>
      </c>
      <c r="E815" s="305"/>
      <c r="F815" s="305"/>
      <c r="G815" s="305"/>
      <c r="H815" s="305"/>
      <c r="I815" s="305"/>
      <c r="U815" s="155" t="str">
        <f t="shared" si="111"/>
        <v xml:space="preserve">  </v>
      </c>
    </row>
    <row r="816" spans="1:21" hidden="1">
      <c r="A816" s="352" t="s">
        <v>352</v>
      </c>
      <c r="B816" s="309" t="s">
        <v>351</v>
      </c>
      <c r="C816" s="212">
        <f>SUMIF('ตัดระหว่างกัน 2565'!D:D,'หมายเหตุ (3)'!$B816,'ตัดระหว่างกัน 2565'!L:L)-SUMIF('ตัดระหว่างกัน 2565'!D:D,$B816,'ตัดระหว่างกัน 2565'!K:K)</f>
        <v>0</v>
      </c>
      <c r="D816" s="213">
        <f>SUMIF('ตัดระหว่างกัน 2564'!D:D,$B816,'ตัดระหว่างกัน 2564'!L:L)-SUMIF('ตัดระหว่างกัน 2564'!D:D,'หมายเหตุ (3)'!$B816,'ตัดระหว่างกัน 2564'!K:K)</f>
        <v>0</v>
      </c>
      <c r="E816" s="305"/>
      <c r="F816" s="305"/>
      <c r="G816" s="305"/>
      <c r="H816" s="305"/>
      <c r="I816" s="305"/>
      <c r="U816" s="155" t="str">
        <f t="shared" si="111"/>
        <v xml:space="preserve">  </v>
      </c>
    </row>
    <row r="817" spans="1:21" hidden="1">
      <c r="A817" s="352" t="s">
        <v>354</v>
      </c>
      <c r="B817" s="309" t="s">
        <v>353</v>
      </c>
      <c r="C817" s="212">
        <f>SUMIF('ตัดระหว่างกัน 2565'!D:D,'หมายเหตุ (3)'!$B817,'ตัดระหว่างกัน 2565'!L:L)-SUMIF('ตัดระหว่างกัน 2565'!D:D,$B817,'ตัดระหว่างกัน 2565'!K:K)</f>
        <v>0</v>
      </c>
      <c r="D817" s="213">
        <f>SUMIF('ตัดระหว่างกัน 2564'!D:D,$B817,'ตัดระหว่างกัน 2564'!L:L)-SUMIF('ตัดระหว่างกัน 2564'!D:D,'หมายเหตุ (3)'!$B817,'ตัดระหว่างกัน 2564'!K:K)</f>
        <v>0</v>
      </c>
      <c r="E817" s="305"/>
      <c r="F817" s="305"/>
      <c r="G817" s="305"/>
      <c r="H817" s="305"/>
      <c r="I817" s="305"/>
      <c r="U817" s="155" t="str">
        <f t="shared" si="111"/>
        <v xml:space="preserve">  </v>
      </c>
    </row>
    <row r="818" spans="1:21" hidden="1">
      <c r="A818" s="352" t="s">
        <v>356</v>
      </c>
      <c r="B818" s="309" t="s">
        <v>355</v>
      </c>
      <c r="C818" s="212">
        <f>SUMIF('ตัดระหว่างกัน 2565'!D:D,'หมายเหตุ (3)'!$B818,'ตัดระหว่างกัน 2565'!L:L)-SUMIF('ตัดระหว่างกัน 2565'!D:D,$B818,'ตัดระหว่างกัน 2565'!K:K)</f>
        <v>580</v>
      </c>
      <c r="D818" s="213">
        <f>SUMIF('ตัดระหว่างกัน 2564'!D:D,$B818,'ตัดระหว่างกัน 2564'!L:L)-SUMIF('ตัดระหว่างกัน 2564'!D:D,'หมายเหตุ (3)'!$B818,'ตัดระหว่างกัน 2564'!K:K)</f>
        <v>325</v>
      </c>
      <c r="E818" s="305"/>
      <c r="F818" s="305"/>
      <c r="G818" s="305"/>
      <c r="H818" s="305"/>
      <c r="I818" s="305"/>
      <c r="U818" s="155" t="str">
        <f t="shared" si="111"/>
        <v xml:space="preserve">  </v>
      </c>
    </row>
    <row r="819" spans="1:21" hidden="1">
      <c r="A819" s="352" t="s">
        <v>358</v>
      </c>
      <c r="B819" s="309" t="s">
        <v>357</v>
      </c>
      <c r="C819" s="212">
        <f>SUMIF('ตัดระหว่างกัน 2565'!D:D,'หมายเหตุ (3)'!$B819,'ตัดระหว่างกัน 2565'!L:L)-SUMIF('ตัดระหว่างกัน 2565'!D:D,$B819,'ตัดระหว่างกัน 2565'!K:K)</f>
        <v>0</v>
      </c>
      <c r="D819" s="213">
        <f>SUMIF('ตัดระหว่างกัน 2564'!D:D,$B819,'ตัดระหว่างกัน 2564'!L:L)-SUMIF('ตัดระหว่างกัน 2564'!D:D,'หมายเหตุ (3)'!$B819,'ตัดระหว่างกัน 2564'!K:K)</f>
        <v>0</v>
      </c>
      <c r="E819" s="305"/>
      <c r="F819" s="305"/>
      <c r="G819" s="305"/>
      <c r="H819" s="305"/>
      <c r="I819" s="305"/>
      <c r="U819" s="155" t="str">
        <f t="shared" si="111"/>
        <v xml:space="preserve">  </v>
      </c>
    </row>
    <row r="820" spans="1:21" hidden="1">
      <c r="A820" s="352" t="s">
        <v>360</v>
      </c>
      <c r="B820" s="309" t="s">
        <v>359</v>
      </c>
      <c r="C820" s="212">
        <f>SUMIF('ตัดระหว่างกัน 2565'!D:D,'หมายเหตุ (3)'!$B820,'ตัดระหว่างกัน 2565'!L:L)-SUMIF('ตัดระหว่างกัน 2565'!D:D,$B820,'ตัดระหว่างกัน 2565'!K:K)</f>
        <v>0</v>
      </c>
      <c r="D820" s="213">
        <f>SUMIF('ตัดระหว่างกัน 2564'!D:D,$B820,'ตัดระหว่างกัน 2564'!L:L)-SUMIF('ตัดระหว่างกัน 2564'!D:D,'หมายเหตุ (3)'!$B820,'ตัดระหว่างกัน 2564'!K:K)</f>
        <v>0</v>
      </c>
      <c r="E820" s="305"/>
      <c r="F820" s="305"/>
      <c r="G820" s="305"/>
      <c r="H820" s="305"/>
      <c r="I820" s="305"/>
      <c r="U820" s="155" t="str">
        <f t="shared" si="111"/>
        <v xml:space="preserve">  </v>
      </c>
    </row>
    <row r="821" spans="1:21" hidden="1">
      <c r="A821" s="352" t="s">
        <v>362</v>
      </c>
      <c r="B821" s="309" t="s">
        <v>361</v>
      </c>
      <c r="C821" s="212">
        <f>SUMIF('ตัดระหว่างกัน 2565'!D:D,'หมายเหตุ (3)'!$B821,'ตัดระหว่างกัน 2565'!L:L)-SUMIF('ตัดระหว่างกัน 2565'!D:D,$B821,'ตัดระหว่างกัน 2565'!K:K)</f>
        <v>0</v>
      </c>
      <c r="D821" s="213">
        <f>SUMIF('ตัดระหว่างกัน 2564'!D:D,$B821,'ตัดระหว่างกัน 2564'!L:L)-SUMIF('ตัดระหว่างกัน 2564'!D:D,'หมายเหตุ (3)'!$B821,'ตัดระหว่างกัน 2564'!K:K)</f>
        <v>0</v>
      </c>
      <c r="E821" s="305"/>
      <c r="F821" s="305"/>
      <c r="G821" s="305"/>
      <c r="H821" s="305"/>
      <c r="I821" s="305"/>
      <c r="U821" s="155" t="str">
        <f t="shared" si="111"/>
        <v xml:space="preserve">  </v>
      </c>
    </row>
    <row r="822" spans="1:21" ht="20.25" thickBot="1">
      <c r="E822" s="301" t="s">
        <v>1040</v>
      </c>
      <c r="F822" s="354">
        <f>SUM(F750:F821)</f>
        <v>658718.86</v>
      </c>
      <c r="G822" s="351"/>
      <c r="H822" s="354">
        <f>SUM(H750:H821)</f>
        <v>735773.11</v>
      </c>
      <c r="I822" s="477"/>
      <c r="J822" s="320"/>
      <c r="K822" s="320"/>
      <c r="L822" s="264"/>
      <c r="M822" s="264"/>
      <c r="U822" s="155" t="str">
        <f t="shared" si="111"/>
        <v>แสดง</v>
      </c>
    </row>
    <row r="823" spans="1:21" ht="20.25" thickTop="1">
      <c r="G823" s="351"/>
      <c r="U823" s="155" t="str">
        <f t="shared" ref="U823:U826" si="112">IF($F$822&lt;&gt;0,"แสดง",IF($H$822&lt;&gt;0,"แสดง","  "))</f>
        <v>แสดง</v>
      </c>
    </row>
    <row r="824" spans="1:21">
      <c r="G824" s="351"/>
    </row>
    <row r="825" spans="1:21">
      <c r="G825" s="351"/>
    </row>
    <row r="826" spans="1:21">
      <c r="U826" s="155" t="str">
        <f t="shared" si="112"/>
        <v>แสดง</v>
      </c>
    </row>
    <row r="827" spans="1:21" hidden="1">
      <c r="A827" s="296"/>
      <c r="B827" s="297"/>
      <c r="C827" s="298"/>
      <c r="D827" s="297"/>
      <c r="E827" s="293" t="s">
        <v>1162</v>
      </c>
      <c r="F827" s="293"/>
      <c r="G827" s="293"/>
      <c r="H827" s="293"/>
      <c r="I827" s="299"/>
      <c r="U827" s="155" t="str">
        <f>IF($F$833&lt;&gt;0,"แสดง",IF($H$833&lt;&gt;0,"แสดง","  "))</f>
        <v xml:space="preserve">  </v>
      </c>
    </row>
    <row r="828" spans="1:21" hidden="1">
      <c r="A828" s="300"/>
      <c r="B828" s="297"/>
      <c r="C828" s="298"/>
      <c r="D828" s="297"/>
      <c r="E828" s="488"/>
      <c r="H828" s="473" t="s">
        <v>973</v>
      </c>
      <c r="I828" s="476"/>
      <c r="U828" s="155" t="str">
        <f t="shared" ref="U828:U829" si="113">IF($F$833&lt;&gt;0,"แสดง",IF($H$833&lt;&gt;0,"แสดง","  "))</f>
        <v xml:space="preserve">  </v>
      </c>
    </row>
    <row r="829" spans="1:21" hidden="1">
      <c r="A829" s="300"/>
      <c r="B829" s="297"/>
      <c r="C829" s="298"/>
      <c r="D829" s="297"/>
      <c r="E829" s="488"/>
      <c r="F829" s="302">
        <v>2565</v>
      </c>
      <c r="G829" s="302"/>
      <c r="H829" s="302">
        <v>2564</v>
      </c>
      <c r="I829" s="302"/>
      <c r="U829" s="155" t="str">
        <f t="shared" si="113"/>
        <v xml:space="preserve">  </v>
      </c>
    </row>
    <row r="830" spans="1:21" hidden="1">
      <c r="A830" s="308" t="s">
        <v>416</v>
      </c>
      <c r="B830" s="309" t="s">
        <v>415</v>
      </c>
      <c r="C830" s="212">
        <f>SUMIF('ตัดระหว่างกัน 2565'!D:D,'หมายเหตุ (3)'!$B830,'ตัดระหว่างกัน 2565'!L:L)-SUMIF('ตัดระหว่างกัน 2565'!D:D,$B830,'ตัดระหว่างกัน 2565'!K:K)</f>
        <v>0</v>
      </c>
      <c r="D830" s="213">
        <f>SUMIF('ตัดระหว่างกัน 2564'!D:D,$B830,'ตัดระหว่างกัน 2564'!L:L)-SUMIF('ตัดระหว่างกัน 2564'!D:D,'หมายเหตุ (3)'!$B830,'ตัดระหว่างกัน 2564'!K:K)</f>
        <v>0</v>
      </c>
      <c r="E830" s="333" t="s">
        <v>416</v>
      </c>
      <c r="F830" s="306">
        <f>SUM(C830)</f>
        <v>0</v>
      </c>
      <c r="G830" s="306"/>
      <c r="H830" s="306">
        <f>SUM(D830)</f>
        <v>0</v>
      </c>
      <c r="I830" s="307"/>
      <c r="U830" s="155" t="str">
        <f t="shared" ref="U830:U893" si="114">IF(F830&lt;&gt;0,"แสดง",IF(H830&lt;&gt;0,"แสดง","  "))</f>
        <v xml:space="preserve">  </v>
      </c>
    </row>
    <row r="831" spans="1:21" hidden="1">
      <c r="A831" s="308" t="s">
        <v>1050</v>
      </c>
      <c r="B831" s="309" t="s">
        <v>1042</v>
      </c>
      <c r="C831" s="212">
        <f>SUMIF('ตัดระหว่างกัน 2565'!D:D,'หมายเหตุ (3)'!$B831,'ตัดระหว่างกัน 2565'!L:L)-SUMIF('ตัดระหว่างกัน 2565'!D:D,$B831,'ตัดระหว่างกัน 2565'!K:K)</f>
        <v>0</v>
      </c>
      <c r="D831" s="213">
        <f>SUMIF('ตัดระหว่างกัน 2564'!D:D,$B831,'ตัดระหว่างกัน 2564'!L:L)-SUMIF('ตัดระหว่างกัน 2564'!D:D,'หมายเหตุ (3)'!$B831,'ตัดระหว่างกัน 2564'!K:K)</f>
        <v>0</v>
      </c>
      <c r="E831" s="333" t="s">
        <v>1050</v>
      </c>
      <c r="F831" s="306">
        <f t="shared" ref="F831:F832" si="115">SUM(C831)</f>
        <v>0</v>
      </c>
      <c r="G831" s="306"/>
      <c r="H831" s="306">
        <f t="shared" ref="H831:H832" si="116">SUM(D831)</f>
        <v>0</v>
      </c>
      <c r="I831" s="307"/>
      <c r="U831" s="155" t="str">
        <f t="shared" si="114"/>
        <v xml:space="preserve">  </v>
      </c>
    </row>
    <row r="832" spans="1:21" hidden="1">
      <c r="A832" s="308" t="s">
        <v>1051</v>
      </c>
      <c r="B832" s="309" t="s">
        <v>1043</v>
      </c>
      <c r="C832" s="212">
        <f>SUMIF('ตัดระหว่างกัน 2565'!D:D,'หมายเหตุ (3)'!$B832,'ตัดระหว่างกัน 2565'!L:L)-SUMIF('ตัดระหว่างกัน 2565'!D:D,$B832,'ตัดระหว่างกัน 2565'!K:K)</f>
        <v>0</v>
      </c>
      <c r="D832" s="213">
        <f>SUMIF('ตัดระหว่างกัน 2564'!D:D,$B832,'ตัดระหว่างกัน 2564'!L:L)-SUMIF('ตัดระหว่างกัน 2564'!D:D,'หมายเหตุ (3)'!$B832,'ตัดระหว่างกัน 2564'!K:K)</f>
        <v>0</v>
      </c>
      <c r="E832" s="333" t="s">
        <v>1051</v>
      </c>
      <c r="F832" s="324">
        <f t="shared" si="115"/>
        <v>0</v>
      </c>
      <c r="G832" s="306"/>
      <c r="H832" s="324">
        <f t="shared" si="116"/>
        <v>0</v>
      </c>
      <c r="I832" s="307"/>
      <c r="U832" s="155" t="str">
        <f t="shared" si="114"/>
        <v xml:space="preserve">  </v>
      </c>
    </row>
    <row r="833" spans="1:21" ht="20.25" hidden="1" thickBot="1">
      <c r="A833" s="300"/>
      <c r="B833" s="352"/>
      <c r="C833" s="357"/>
      <c r="D833" s="352"/>
      <c r="E833" s="301" t="s">
        <v>1090</v>
      </c>
      <c r="F833" s="354">
        <f>SUM(F830:F832)</f>
        <v>0</v>
      </c>
      <c r="G833" s="306"/>
      <c r="H833" s="354">
        <f>SUM(H830:H832)</f>
        <v>0</v>
      </c>
      <c r="I833" s="477"/>
      <c r="U833" s="155" t="str">
        <f t="shared" si="114"/>
        <v xml:space="preserve">  </v>
      </c>
    </row>
    <row r="834" spans="1:21" hidden="1">
      <c r="E834" s="320"/>
      <c r="F834" s="320"/>
      <c r="G834" s="306"/>
      <c r="H834" s="320"/>
      <c r="I834" s="320"/>
      <c r="J834" s="320"/>
      <c r="K834" s="320"/>
      <c r="L834" s="264"/>
      <c r="M834" s="264"/>
      <c r="U834" s="155" t="str">
        <f t="shared" ref="U834:U835" si="117">IF($F$833&lt;&gt;0,"แสดง",IF($H$833&lt;&gt;0,"แสดง","  "))</f>
        <v xml:space="preserve">  </v>
      </c>
    </row>
    <row r="835" spans="1:21" hidden="1">
      <c r="U835" s="155" t="str">
        <f t="shared" si="117"/>
        <v xml:space="preserve">  </v>
      </c>
    </row>
    <row r="836" spans="1:21">
      <c r="E836" s="293" t="s">
        <v>2059</v>
      </c>
      <c r="F836" s="293"/>
      <c r="G836" s="293"/>
      <c r="H836" s="293"/>
      <c r="I836" s="299"/>
      <c r="J836" s="302"/>
      <c r="K836" s="302"/>
      <c r="L836" s="477"/>
      <c r="M836" s="477"/>
      <c r="U836" s="155" t="str">
        <f>IF($F$986&lt;&gt;0,"แสดง",IF($H$986&lt;&gt;0,"แสดง","  "))</f>
        <v>แสดง</v>
      </c>
    </row>
    <row r="837" spans="1:21">
      <c r="E837" s="301"/>
      <c r="G837" s="293"/>
      <c r="H837" s="473" t="s">
        <v>973</v>
      </c>
      <c r="I837" s="476"/>
      <c r="U837" s="155" t="str">
        <f t="shared" ref="U837:U838" si="118">IF($F$986&lt;&gt;0,"แสดง",IF($H$986&lt;&gt;0,"แสดง","  "))</f>
        <v>แสดง</v>
      </c>
    </row>
    <row r="838" spans="1:21">
      <c r="E838" s="301"/>
      <c r="F838" s="302">
        <v>2565</v>
      </c>
      <c r="G838" s="293"/>
      <c r="H838" s="302">
        <v>2564</v>
      </c>
      <c r="I838" s="302"/>
      <c r="U838" s="155" t="str">
        <f t="shared" si="118"/>
        <v>แสดง</v>
      </c>
    </row>
    <row r="839" spans="1:21" hidden="1">
      <c r="E839" s="293" t="s">
        <v>488</v>
      </c>
      <c r="F839" s="293"/>
      <c r="G839" s="293"/>
      <c r="H839" s="293"/>
      <c r="I839" s="293"/>
      <c r="U839" s="155" t="str">
        <f>IF(F859&lt;&gt;0,"แสดง",IF(H859&lt;&gt;0,"แสดง","  "))</f>
        <v xml:space="preserve">  </v>
      </c>
    </row>
    <row r="840" spans="1:21" hidden="1">
      <c r="A840" s="303" t="s">
        <v>490</v>
      </c>
      <c r="B840" s="304" t="s">
        <v>489</v>
      </c>
      <c r="C840" s="212">
        <f>SUMIF('ตัดระหว่างกัน 2565'!D:D,'หมายเหตุ (3)'!$B840,'ตัดระหว่างกัน 2565'!L:L)-SUMIF('ตัดระหว่างกัน 2565'!D:D,$B840,'ตัดระหว่างกัน 2565'!K:K)</f>
        <v>0</v>
      </c>
      <c r="D840" s="213">
        <f>SUMIF('ตัดระหว่างกัน 2564'!D:D,$B840,'ตัดระหว่างกัน 2564'!L:L)-SUMIF('ตัดระหว่างกัน 2564'!D:D,'หมายเหตุ (3)'!$B840,'ตัดระหว่างกัน 2564'!K:K)</f>
        <v>0</v>
      </c>
      <c r="E840" s="335" t="s">
        <v>1104</v>
      </c>
      <c r="F840" s="351">
        <f>SUM(C840:C841)</f>
        <v>0</v>
      </c>
      <c r="G840" s="293"/>
      <c r="H840" s="351">
        <f>SUM(D840:D841)</f>
        <v>0</v>
      </c>
      <c r="I840" s="305"/>
      <c r="U840" s="155" t="str">
        <f t="shared" si="114"/>
        <v xml:space="preserve">  </v>
      </c>
    </row>
    <row r="841" spans="1:21" hidden="1">
      <c r="A841" s="303" t="s">
        <v>492</v>
      </c>
      <c r="B841" s="304" t="s">
        <v>491</v>
      </c>
      <c r="C841" s="212">
        <f>SUMIF('ตัดระหว่างกัน 2565'!D:D,'หมายเหตุ (3)'!$B841,'ตัดระหว่างกัน 2565'!L:L)-SUMIF('ตัดระหว่างกัน 2565'!D:D,$B841,'ตัดระหว่างกัน 2565'!K:K)</f>
        <v>0</v>
      </c>
      <c r="D841" s="213">
        <f>SUMIF('ตัดระหว่างกัน 2564'!D:D,$B841,'ตัดระหว่างกัน 2564'!L:L)-SUMIF('ตัดระหว่างกัน 2564'!D:D,'หมายเหตุ (3)'!$B841,'ตัดระหว่างกัน 2564'!K:K)</f>
        <v>0</v>
      </c>
      <c r="E841" s="335"/>
      <c r="F841" s="351">
        <f>SUM(C842:C853)</f>
        <v>0</v>
      </c>
      <c r="G841" s="293"/>
      <c r="H841" s="351">
        <f>SUM(D842:D853)</f>
        <v>0</v>
      </c>
      <c r="I841" s="305"/>
      <c r="U841" s="155" t="str">
        <f t="shared" si="114"/>
        <v xml:space="preserve">  </v>
      </c>
    </row>
    <row r="842" spans="1:21" hidden="1">
      <c r="A842" s="308" t="s">
        <v>372</v>
      </c>
      <c r="B842" s="304" t="s">
        <v>494</v>
      </c>
      <c r="C842" s="212">
        <f>SUMIF('ตัดระหว่างกัน 2565'!D:D,'หมายเหตุ (3)'!$B842,'ตัดระหว่างกัน 2565'!L:L)-SUMIF('ตัดระหว่างกัน 2565'!D:D,$B842,'ตัดระหว่างกัน 2565'!K:K)</f>
        <v>0</v>
      </c>
      <c r="D842" s="213">
        <f>SUMIF('ตัดระหว่างกัน 2564'!D:D,$B842,'ตัดระหว่างกัน 2564'!L:L)-SUMIF('ตัดระหว่างกัน 2564'!D:D,'หมายเหตุ (3)'!$B842,'ตัดระหว่างกัน 2564'!K:K)</f>
        <v>0</v>
      </c>
      <c r="E842" s="305" t="s">
        <v>493</v>
      </c>
      <c r="F842" s="305"/>
      <c r="G842" s="293"/>
      <c r="H842" s="305"/>
      <c r="I842" s="305"/>
      <c r="U842" s="155" t="str">
        <f t="shared" si="114"/>
        <v xml:space="preserve">  </v>
      </c>
    </row>
    <row r="843" spans="1:21" hidden="1">
      <c r="A843" s="303" t="s">
        <v>374</v>
      </c>
      <c r="B843" s="304" t="s">
        <v>495</v>
      </c>
      <c r="C843" s="212">
        <f>SUMIF('ตัดระหว่างกัน 2565'!D:D,'หมายเหตุ (3)'!$B843,'ตัดระหว่างกัน 2565'!L:L)-SUMIF('ตัดระหว่างกัน 2565'!D:D,$B843,'ตัดระหว่างกัน 2565'!K:K)</f>
        <v>0</v>
      </c>
      <c r="D843" s="213">
        <f>SUMIF('ตัดระหว่างกัน 2564'!D:D,$B843,'ตัดระหว่างกัน 2564'!L:L)-SUMIF('ตัดระหว่างกัน 2564'!D:D,'หมายเหตุ (3)'!$B843,'ตัดระหว่างกัน 2564'!K:K)</f>
        <v>0</v>
      </c>
      <c r="E843" s="305"/>
      <c r="F843" s="305"/>
      <c r="G843" s="293"/>
      <c r="H843" s="305"/>
      <c r="I843" s="305"/>
      <c r="U843" s="155" t="str">
        <f t="shared" si="114"/>
        <v xml:space="preserve">  </v>
      </c>
    </row>
    <row r="844" spans="1:21" hidden="1">
      <c r="A844" s="303" t="s">
        <v>335</v>
      </c>
      <c r="B844" s="304" t="s">
        <v>496</v>
      </c>
      <c r="C844" s="212">
        <f>SUMIF('ตัดระหว่างกัน 2565'!D:D,'หมายเหตุ (3)'!$B844,'ตัดระหว่างกัน 2565'!L:L)-SUMIF('ตัดระหว่างกัน 2565'!D:D,$B844,'ตัดระหว่างกัน 2565'!K:K)</f>
        <v>0</v>
      </c>
      <c r="D844" s="213">
        <f>SUMIF('ตัดระหว่างกัน 2564'!D:D,$B844,'ตัดระหว่างกัน 2564'!L:L)-SUMIF('ตัดระหว่างกัน 2564'!D:D,'หมายเหตุ (3)'!$B844,'ตัดระหว่างกัน 2564'!K:K)</f>
        <v>0</v>
      </c>
      <c r="E844" s="305"/>
      <c r="F844" s="305"/>
      <c r="G844" s="293"/>
      <c r="H844" s="305"/>
      <c r="I844" s="305"/>
      <c r="U844" s="155" t="str">
        <f t="shared" si="114"/>
        <v xml:space="preserve">  </v>
      </c>
    </row>
    <row r="845" spans="1:21" hidden="1">
      <c r="A845" s="303" t="s">
        <v>414</v>
      </c>
      <c r="B845" s="304" t="s">
        <v>497</v>
      </c>
      <c r="C845" s="212">
        <f>SUMIF('ตัดระหว่างกัน 2565'!D:D,'หมายเหตุ (3)'!$B845,'ตัดระหว่างกัน 2565'!L:L)-SUMIF('ตัดระหว่างกัน 2565'!D:D,$B845,'ตัดระหว่างกัน 2565'!K:K)</f>
        <v>0</v>
      </c>
      <c r="D845" s="213">
        <f>SUMIF('ตัดระหว่างกัน 2564'!D:D,$B845,'ตัดระหว่างกัน 2564'!L:L)-SUMIF('ตัดระหว่างกัน 2564'!D:D,'หมายเหตุ (3)'!$B845,'ตัดระหว่างกัน 2564'!K:K)</f>
        <v>0</v>
      </c>
      <c r="E845" s="305"/>
      <c r="F845" s="305"/>
      <c r="G845" s="305"/>
      <c r="H845" s="305"/>
      <c r="I845" s="305"/>
      <c r="U845" s="155" t="str">
        <f t="shared" si="114"/>
        <v xml:space="preserve">  </v>
      </c>
    </row>
    <row r="846" spans="1:21" hidden="1">
      <c r="A846" s="303" t="s">
        <v>420</v>
      </c>
      <c r="B846" s="304" t="s">
        <v>500</v>
      </c>
      <c r="C846" s="212">
        <f>SUMIF('ตัดระหว่างกัน 2565'!D:D,'หมายเหตุ (3)'!$B846,'ตัดระหว่างกัน 2565'!L:L)-SUMIF('ตัดระหว่างกัน 2565'!D:D,$B846,'ตัดระหว่างกัน 2565'!K:K)</f>
        <v>0</v>
      </c>
      <c r="D846" s="213">
        <f>SUMIF('ตัดระหว่างกัน 2564'!D:D,$B846,'ตัดระหว่างกัน 2564'!L:L)-SUMIF('ตัดระหว่างกัน 2564'!D:D,'หมายเหตุ (3)'!$B846,'ตัดระหว่างกัน 2564'!K:K)</f>
        <v>0</v>
      </c>
      <c r="E846" s="305"/>
      <c r="F846" s="305"/>
      <c r="G846" s="305"/>
      <c r="H846" s="305"/>
      <c r="I846" s="305"/>
      <c r="U846" s="155" t="str">
        <f t="shared" si="114"/>
        <v xml:space="preserve">  </v>
      </c>
    </row>
    <row r="847" spans="1:21" hidden="1">
      <c r="A847" s="303" t="s">
        <v>424</v>
      </c>
      <c r="B847" s="304" t="s">
        <v>501</v>
      </c>
      <c r="C847" s="212">
        <f>SUMIF('ตัดระหว่างกัน 2565'!D:D,'หมายเหตุ (3)'!$B847,'ตัดระหว่างกัน 2565'!L:L)-SUMIF('ตัดระหว่างกัน 2565'!D:D,$B847,'ตัดระหว่างกัน 2565'!K:K)</f>
        <v>0</v>
      </c>
      <c r="D847" s="213">
        <f>SUMIF('ตัดระหว่างกัน 2564'!D:D,$B847,'ตัดระหว่างกัน 2564'!L:L)-SUMIF('ตัดระหว่างกัน 2564'!D:D,'หมายเหตุ (3)'!$B847,'ตัดระหว่างกัน 2564'!K:K)</f>
        <v>0</v>
      </c>
      <c r="E847" s="305"/>
      <c r="F847" s="305"/>
      <c r="G847" s="305"/>
      <c r="H847" s="305"/>
      <c r="I847" s="305"/>
      <c r="U847" s="155" t="str">
        <f t="shared" si="114"/>
        <v xml:space="preserve">  </v>
      </c>
    </row>
    <row r="848" spans="1:21" hidden="1">
      <c r="A848" s="303" t="s">
        <v>426</v>
      </c>
      <c r="B848" s="304" t="s">
        <v>502</v>
      </c>
      <c r="C848" s="212">
        <f>SUMIF('ตัดระหว่างกัน 2565'!D:D,'หมายเหตุ (3)'!$B848,'ตัดระหว่างกัน 2565'!L:L)-SUMIF('ตัดระหว่างกัน 2565'!D:D,$B848,'ตัดระหว่างกัน 2565'!K:K)</f>
        <v>0</v>
      </c>
      <c r="D848" s="213">
        <f>SUMIF('ตัดระหว่างกัน 2564'!D:D,$B848,'ตัดระหว่างกัน 2564'!L:L)-SUMIF('ตัดระหว่างกัน 2564'!D:D,'หมายเหตุ (3)'!$B848,'ตัดระหว่างกัน 2564'!K:K)</f>
        <v>0</v>
      </c>
      <c r="E848" s="305"/>
      <c r="F848" s="305"/>
      <c r="G848" s="305"/>
      <c r="H848" s="305"/>
      <c r="I848" s="305"/>
      <c r="U848" s="155" t="str">
        <f t="shared" si="114"/>
        <v xml:space="preserve">  </v>
      </c>
    </row>
    <row r="849" spans="1:21" hidden="1">
      <c r="A849" s="303" t="s">
        <v>504</v>
      </c>
      <c r="B849" s="304" t="s">
        <v>503</v>
      </c>
      <c r="C849" s="212">
        <f>SUMIF('ตัดระหว่างกัน 2565'!D:D,'หมายเหตุ (3)'!$B849,'ตัดระหว่างกัน 2565'!L:L)-SUMIF('ตัดระหว่างกัน 2565'!D:D,$B849,'ตัดระหว่างกัน 2565'!K:K)</f>
        <v>0</v>
      </c>
      <c r="D849" s="213">
        <f>SUMIF('ตัดระหว่างกัน 2564'!D:D,$B849,'ตัดระหว่างกัน 2564'!L:L)-SUMIF('ตัดระหว่างกัน 2564'!D:D,'หมายเหตุ (3)'!$B849,'ตัดระหว่างกัน 2564'!K:K)</f>
        <v>0</v>
      </c>
      <c r="E849" s="305"/>
      <c r="F849" s="305"/>
      <c r="G849" s="305"/>
      <c r="H849" s="305"/>
      <c r="I849" s="305"/>
      <c r="U849" s="155" t="str">
        <f t="shared" si="114"/>
        <v xml:space="preserve">  </v>
      </c>
    </row>
    <row r="850" spans="1:21" hidden="1">
      <c r="A850" s="303" t="s">
        <v>430</v>
      </c>
      <c r="B850" s="304" t="s">
        <v>505</v>
      </c>
      <c r="C850" s="212">
        <f>SUMIF('ตัดระหว่างกัน 2565'!D:D,'หมายเหตุ (3)'!$B850,'ตัดระหว่างกัน 2565'!L:L)-SUMIF('ตัดระหว่างกัน 2565'!D:D,$B850,'ตัดระหว่างกัน 2565'!K:K)</f>
        <v>0</v>
      </c>
      <c r="D850" s="213">
        <f>SUMIF('ตัดระหว่างกัน 2564'!D:D,$B850,'ตัดระหว่างกัน 2564'!L:L)-SUMIF('ตัดระหว่างกัน 2564'!D:D,'หมายเหตุ (3)'!$B850,'ตัดระหว่างกัน 2564'!K:K)</f>
        <v>0</v>
      </c>
      <c r="E850" s="305"/>
      <c r="F850" s="305"/>
      <c r="G850" s="305"/>
      <c r="H850" s="305"/>
      <c r="I850" s="305"/>
      <c r="U850" s="155" t="str">
        <f t="shared" si="114"/>
        <v xml:space="preserve">  </v>
      </c>
    </row>
    <row r="851" spans="1:21" hidden="1">
      <c r="A851" s="303" t="s">
        <v>432</v>
      </c>
      <c r="B851" s="304" t="s">
        <v>506</v>
      </c>
      <c r="C851" s="212">
        <f>SUMIF('ตัดระหว่างกัน 2565'!D:D,'หมายเหตุ (3)'!$B851,'ตัดระหว่างกัน 2565'!L:L)-SUMIF('ตัดระหว่างกัน 2565'!D:D,$B851,'ตัดระหว่างกัน 2565'!K:K)</f>
        <v>0</v>
      </c>
      <c r="D851" s="213">
        <f>SUMIF('ตัดระหว่างกัน 2564'!D:D,$B851,'ตัดระหว่างกัน 2564'!L:L)-SUMIF('ตัดระหว่างกัน 2564'!D:D,'หมายเหตุ (3)'!$B851,'ตัดระหว่างกัน 2564'!K:K)</f>
        <v>0</v>
      </c>
      <c r="E851" s="305"/>
      <c r="F851" s="305"/>
      <c r="G851" s="305"/>
      <c r="H851" s="305"/>
      <c r="I851" s="305"/>
      <c r="U851" s="155" t="str">
        <f t="shared" si="114"/>
        <v xml:space="preserve">  </v>
      </c>
    </row>
    <row r="852" spans="1:21" hidden="1">
      <c r="A852" s="303" t="s">
        <v>434</v>
      </c>
      <c r="B852" s="304" t="s">
        <v>507</v>
      </c>
      <c r="C852" s="212">
        <f>SUMIF('ตัดระหว่างกัน 2565'!D:D,'หมายเหตุ (3)'!$B852,'ตัดระหว่างกัน 2565'!L:L)-SUMIF('ตัดระหว่างกัน 2565'!D:D,$B852,'ตัดระหว่างกัน 2565'!K:K)</f>
        <v>0</v>
      </c>
      <c r="D852" s="213">
        <f>SUMIF('ตัดระหว่างกัน 2564'!D:D,$B852,'ตัดระหว่างกัน 2564'!L:L)-SUMIF('ตัดระหว่างกัน 2564'!D:D,'หมายเหตุ (3)'!$B852,'ตัดระหว่างกัน 2564'!K:K)</f>
        <v>0</v>
      </c>
      <c r="E852" s="305"/>
      <c r="F852" s="305"/>
      <c r="G852" s="305"/>
      <c r="H852" s="305"/>
      <c r="I852" s="305"/>
      <c r="U852" s="155" t="str">
        <f t="shared" si="114"/>
        <v xml:space="preserve">  </v>
      </c>
    </row>
    <row r="853" spans="1:21" hidden="1">
      <c r="A853" s="303" t="s">
        <v>410</v>
      </c>
      <c r="B853" s="304" t="s">
        <v>508</v>
      </c>
      <c r="C853" s="212">
        <f>SUMIF('ตัดระหว่างกัน 2565'!D:D,'หมายเหตุ (3)'!$B853,'ตัดระหว่างกัน 2565'!L:L)-SUMIF('ตัดระหว่างกัน 2565'!D:D,$B853,'ตัดระหว่างกัน 2565'!K:K)</f>
        <v>0</v>
      </c>
      <c r="D853" s="213">
        <f>SUMIF('ตัดระหว่างกัน 2564'!D:D,$B853,'ตัดระหว่างกัน 2564'!L:L)-SUMIF('ตัดระหว่างกัน 2564'!D:D,'หมายเหตุ (3)'!$B853,'ตัดระหว่างกัน 2564'!K:K)</f>
        <v>0</v>
      </c>
      <c r="E853" s="305"/>
      <c r="F853" s="305"/>
      <c r="G853" s="305"/>
      <c r="H853" s="305"/>
      <c r="I853" s="305"/>
      <c r="U853" s="155" t="str">
        <f t="shared" si="114"/>
        <v xml:space="preserve">  </v>
      </c>
    </row>
    <row r="854" spans="1:21" hidden="1">
      <c r="A854" s="303" t="s">
        <v>486</v>
      </c>
      <c r="B854" s="304" t="s">
        <v>509</v>
      </c>
      <c r="C854" s="212">
        <f>SUMIF('ตัดระหว่างกัน 2565'!D:D,'หมายเหตุ (3)'!$B854,'ตัดระหว่างกัน 2565'!L:L)-SUMIF('ตัดระหว่างกัน 2565'!D:D,$B854,'ตัดระหว่างกัน 2565'!K:K)</f>
        <v>0</v>
      </c>
      <c r="D854" s="213">
        <f>SUMIF('ตัดระหว่างกัน 2564'!D:D,$B854,'ตัดระหว่างกัน 2564'!L:L)-SUMIF('ตัดระหว่างกัน 2564'!D:D,'หมายเหตุ (3)'!$B854,'ตัดระหว่างกัน 2564'!K:K)</f>
        <v>0</v>
      </c>
      <c r="E854" s="305" t="s">
        <v>1105</v>
      </c>
      <c r="F854" s="351">
        <f>SUM(C854:C858)</f>
        <v>0</v>
      </c>
      <c r="G854" s="351"/>
      <c r="H854" s="351">
        <f>SUM(D854:D858)</f>
        <v>0</v>
      </c>
      <c r="I854" s="305"/>
      <c r="U854" s="155" t="str">
        <f t="shared" si="114"/>
        <v xml:space="preserve">  </v>
      </c>
    </row>
    <row r="855" spans="1:21" hidden="1">
      <c r="A855" s="303" t="s">
        <v>416</v>
      </c>
      <c r="B855" s="304" t="s">
        <v>498</v>
      </c>
      <c r="C855" s="212">
        <f>SUMIF('ตัดระหว่างกัน 2565'!D:D,'หมายเหตุ (3)'!$B855,'ตัดระหว่างกัน 2565'!L:L)-SUMIF('ตัดระหว่างกัน 2565'!D:D,$B855,'ตัดระหว่างกัน 2565'!K:K)</f>
        <v>0</v>
      </c>
      <c r="D855" s="213">
        <f>SUMIF('ตัดระหว่างกัน 2564'!D:D,$B855,'ตัดระหว่างกัน 2564'!L:L)-SUMIF('ตัดระหว่างกัน 2564'!D:D,'หมายเหตุ (3)'!$B855,'ตัดระหว่างกัน 2564'!K:K)</f>
        <v>0</v>
      </c>
      <c r="E855" s="305"/>
      <c r="F855" s="305"/>
      <c r="G855" s="305"/>
      <c r="H855" s="305"/>
      <c r="I855" s="305"/>
      <c r="U855" s="155" t="str">
        <f t="shared" si="114"/>
        <v xml:space="preserve">  </v>
      </c>
    </row>
    <row r="856" spans="1:21" hidden="1">
      <c r="A856" s="303" t="s">
        <v>1050</v>
      </c>
      <c r="B856" s="304" t="s">
        <v>1044</v>
      </c>
      <c r="C856" s="212">
        <f>SUMIF('ตัดระหว่างกัน 2565'!D:D,'หมายเหตุ (3)'!$B856,'ตัดระหว่างกัน 2565'!L:L)-SUMIF('ตัดระหว่างกัน 2565'!D:D,$B856,'ตัดระหว่างกัน 2565'!K:K)</f>
        <v>0</v>
      </c>
      <c r="D856" s="213">
        <f>SUMIF('ตัดระหว่างกัน 2564'!D:D,$B856,'ตัดระหว่างกัน 2564'!L:L)-SUMIF('ตัดระหว่างกัน 2564'!D:D,'หมายเหตุ (3)'!$B856,'ตัดระหว่างกัน 2564'!K:K)</f>
        <v>0</v>
      </c>
      <c r="E856" s="305"/>
      <c r="F856" s="305"/>
      <c r="G856" s="305"/>
      <c r="H856" s="305"/>
      <c r="I856" s="305"/>
      <c r="U856" s="155" t="str">
        <f t="shared" si="114"/>
        <v xml:space="preserve">  </v>
      </c>
    </row>
    <row r="857" spans="1:21" hidden="1">
      <c r="A857" s="303" t="s">
        <v>1051</v>
      </c>
      <c r="B857" s="304" t="s">
        <v>1045</v>
      </c>
      <c r="C857" s="212">
        <f>SUMIF('ตัดระหว่างกัน 2565'!D:D,'หมายเหตุ (3)'!$B857,'ตัดระหว่างกัน 2565'!L:L)-SUMIF('ตัดระหว่างกัน 2565'!D:D,$B857,'ตัดระหว่างกัน 2565'!K:K)</f>
        <v>0</v>
      </c>
      <c r="D857" s="213">
        <f>SUMIF('ตัดระหว่างกัน 2564'!D:D,$B857,'ตัดระหว่างกัน 2564'!L:L)-SUMIF('ตัดระหว่างกัน 2564'!D:D,'หมายเหตุ (3)'!$B857,'ตัดระหว่างกัน 2564'!K:K)</f>
        <v>0</v>
      </c>
      <c r="E857" s="305"/>
      <c r="F857" s="305"/>
      <c r="G857" s="305"/>
      <c r="H857" s="305"/>
      <c r="I857" s="305"/>
      <c r="U857" s="155" t="str">
        <f t="shared" si="114"/>
        <v xml:space="preserve">  </v>
      </c>
    </row>
    <row r="858" spans="1:21" hidden="1">
      <c r="A858" s="303" t="s">
        <v>418</v>
      </c>
      <c r="B858" s="304" t="s">
        <v>499</v>
      </c>
      <c r="C858" s="212">
        <f>SUMIF('ตัดระหว่างกัน 2565'!D:D,'หมายเหตุ (3)'!$B858,'ตัดระหว่างกัน 2565'!L:L)-SUMIF('ตัดระหว่างกัน 2565'!D:D,$B858,'ตัดระหว่างกัน 2565'!K:K)</f>
        <v>0</v>
      </c>
      <c r="D858" s="213">
        <f>SUMIF('ตัดระหว่างกัน 2564'!D:D,$B858,'ตัดระหว่างกัน 2564'!L:L)-SUMIF('ตัดระหว่างกัน 2564'!D:D,'หมายเหตุ (3)'!$B858,'ตัดระหว่างกัน 2564'!K:K)</f>
        <v>0</v>
      </c>
      <c r="E858" s="305"/>
      <c r="F858" s="358"/>
      <c r="G858" s="305"/>
      <c r="H858" s="358"/>
      <c r="I858" s="305"/>
      <c r="U858" s="155" t="str">
        <f t="shared" si="114"/>
        <v xml:space="preserve">  </v>
      </c>
    </row>
    <row r="859" spans="1:21" hidden="1">
      <c r="A859" s="303"/>
      <c r="B859" s="304"/>
      <c r="C859" s="212"/>
      <c r="D859" s="213"/>
      <c r="E859" s="293" t="s">
        <v>510</v>
      </c>
      <c r="F859" s="347">
        <f>SUM(F840:F858)</f>
        <v>0</v>
      </c>
      <c r="G859" s="305"/>
      <c r="H859" s="347">
        <f>SUM(H840:H858)</f>
        <v>0</v>
      </c>
      <c r="I859" s="477"/>
      <c r="U859" s="155" t="str">
        <f t="shared" si="114"/>
        <v xml:space="preserve">  </v>
      </c>
    </row>
    <row r="860" spans="1:21" hidden="1">
      <c r="A860" s="300"/>
      <c r="B860" s="300"/>
      <c r="C860" s="212"/>
      <c r="D860" s="213"/>
      <c r="E860" s="293" t="s">
        <v>511</v>
      </c>
      <c r="F860" s="293"/>
      <c r="G860" s="305"/>
      <c r="H860" s="293"/>
      <c r="I860" s="293"/>
      <c r="U860" s="155" t="str">
        <f>IF(F883&lt;&gt;0,"แสดง",IF(H883&lt;&gt;0,"แสดง","  "))</f>
        <v xml:space="preserve">  </v>
      </c>
    </row>
    <row r="861" spans="1:21" hidden="1">
      <c r="A861" s="359" t="s">
        <v>513</v>
      </c>
      <c r="B861" s="304" t="s">
        <v>512</v>
      </c>
      <c r="C861" s="212">
        <f>SUMIF('ตัดระหว่างกัน 2565'!D:D,'หมายเหตุ (3)'!$B861,'ตัดระหว่างกัน 2565'!L:L)-SUMIF('ตัดระหว่างกัน 2565'!D:D,$B861,'ตัดระหว่างกัน 2565'!K:K)</f>
        <v>0</v>
      </c>
      <c r="D861" s="213">
        <f>SUMIF('ตัดระหว่างกัน 2564'!D:D,$B861,'ตัดระหว่างกัน 2564'!L:L)-SUMIF('ตัดระหว่างกัน 2564'!D:D,'หมายเหตุ (3)'!$B861,'ตัดระหว่างกัน 2564'!K:K)</f>
        <v>0</v>
      </c>
      <c r="E861" s="335" t="s">
        <v>1104</v>
      </c>
      <c r="F861" s="351">
        <f>SUM(C861:C865)</f>
        <v>0</v>
      </c>
      <c r="G861" s="305"/>
      <c r="H861" s="351">
        <f>SUM(D861:D865)</f>
        <v>0</v>
      </c>
      <c r="I861" s="305"/>
      <c r="U861" s="155" t="str">
        <f t="shared" si="114"/>
        <v xml:space="preserve">  </v>
      </c>
    </row>
    <row r="862" spans="1:21" hidden="1">
      <c r="A862" s="359" t="s">
        <v>515</v>
      </c>
      <c r="B862" s="304" t="s">
        <v>514</v>
      </c>
      <c r="C862" s="212">
        <f>SUMIF('ตัดระหว่างกัน 2565'!D:D,'หมายเหตุ (3)'!$B862,'ตัดระหว่างกัน 2565'!L:L)-SUMIF('ตัดระหว่างกัน 2565'!D:D,$B862,'ตัดระหว่างกัน 2565'!K:K)</f>
        <v>0</v>
      </c>
      <c r="D862" s="213">
        <f>SUMIF('ตัดระหว่างกัน 2564'!D:D,$B862,'ตัดระหว่างกัน 2564'!L:L)-SUMIF('ตัดระหว่างกัน 2564'!D:D,'หมายเหตุ (3)'!$B862,'ตัดระหว่างกัน 2564'!K:K)</f>
        <v>0</v>
      </c>
      <c r="E862" s="335"/>
      <c r="F862" s="305"/>
      <c r="G862" s="305"/>
      <c r="H862" s="305"/>
      <c r="I862" s="305"/>
      <c r="U862" s="155" t="str">
        <f t="shared" si="114"/>
        <v xml:space="preserve">  </v>
      </c>
    </row>
    <row r="863" spans="1:21" hidden="1">
      <c r="A863" s="359" t="s">
        <v>517</v>
      </c>
      <c r="B863" s="304" t="s">
        <v>516</v>
      </c>
      <c r="C863" s="212">
        <f>SUMIF('ตัดระหว่างกัน 2565'!D:D,'หมายเหตุ (3)'!$B863,'ตัดระหว่างกัน 2565'!L:L)-SUMIF('ตัดระหว่างกัน 2565'!D:D,$B863,'ตัดระหว่างกัน 2565'!K:K)</f>
        <v>0</v>
      </c>
      <c r="D863" s="213">
        <f>SUMIF('ตัดระหว่างกัน 2564'!D:D,$B863,'ตัดระหว่างกัน 2564'!L:L)-SUMIF('ตัดระหว่างกัน 2564'!D:D,'หมายเหตุ (3)'!$B863,'ตัดระหว่างกัน 2564'!K:K)</f>
        <v>0</v>
      </c>
      <c r="E863" s="335"/>
      <c r="F863" s="305"/>
      <c r="G863" s="305"/>
      <c r="H863" s="305"/>
      <c r="I863" s="305"/>
      <c r="U863" s="155" t="str">
        <f t="shared" si="114"/>
        <v xml:space="preserve">  </v>
      </c>
    </row>
    <row r="864" spans="1:21" hidden="1">
      <c r="A864" s="359" t="s">
        <v>519</v>
      </c>
      <c r="B864" s="304" t="s">
        <v>518</v>
      </c>
      <c r="C864" s="212">
        <f>SUMIF('ตัดระหว่างกัน 2565'!D:D,'หมายเหตุ (3)'!$B864,'ตัดระหว่างกัน 2565'!L:L)-SUMIF('ตัดระหว่างกัน 2565'!D:D,$B864,'ตัดระหว่างกัน 2565'!K:K)</f>
        <v>0</v>
      </c>
      <c r="D864" s="213">
        <f>SUMIF('ตัดระหว่างกัน 2564'!D:D,$B864,'ตัดระหว่างกัน 2564'!L:L)-SUMIF('ตัดระหว่างกัน 2564'!D:D,'หมายเหตุ (3)'!$B864,'ตัดระหว่างกัน 2564'!K:K)</f>
        <v>0</v>
      </c>
      <c r="E864" s="335"/>
      <c r="F864" s="305"/>
      <c r="G864" s="305"/>
      <c r="H864" s="305"/>
      <c r="I864" s="305"/>
      <c r="U864" s="155" t="str">
        <f t="shared" si="114"/>
        <v xml:space="preserve">  </v>
      </c>
    </row>
    <row r="865" spans="1:21" hidden="1">
      <c r="A865" s="359" t="s">
        <v>521</v>
      </c>
      <c r="B865" s="304" t="s">
        <v>520</v>
      </c>
      <c r="C865" s="212">
        <f>SUMIF('ตัดระหว่างกัน 2565'!D:D,'หมายเหตุ (3)'!$B865,'ตัดระหว่างกัน 2565'!L:L)-SUMIF('ตัดระหว่างกัน 2565'!D:D,$B865,'ตัดระหว่างกัน 2565'!K:K)</f>
        <v>0</v>
      </c>
      <c r="D865" s="213">
        <f>SUMIF('ตัดระหว่างกัน 2564'!D:D,$B865,'ตัดระหว่างกัน 2564'!L:L)-SUMIF('ตัดระหว่างกัน 2564'!D:D,'หมายเหตุ (3)'!$B865,'ตัดระหว่างกัน 2564'!K:K)</f>
        <v>0</v>
      </c>
      <c r="E865" s="335"/>
      <c r="F865" s="305"/>
      <c r="G865" s="305"/>
      <c r="H865" s="305"/>
      <c r="I865" s="305"/>
      <c r="U865" s="155" t="str">
        <f t="shared" si="114"/>
        <v xml:space="preserve">  </v>
      </c>
    </row>
    <row r="866" spans="1:21" hidden="1">
      <c r="A866" s="308" t="s">
        <v>372</v>
      </c>
      <c r="B866" s="309" t="s">
        <v>522</v>
      </c>
      <c r="C866" s="212">
        <f>SUMIF('ตัดระหว่างกัน 2565'!D:D,'หมายเหตุ (3)'!$B866,'ตัดระหว่างกัน 2565'!L:L)-SUMIF('ตัดระหว่างกัน 2565'!D:D,$B866,'ตัดระหว่างกัน 2565'!K:K)</f>
        <v>0</v>
      </c>
      <c r="D866" s="213">
        <f>SUMIF('ตัดระหว่างกัน 2564'!D:D,$B866,'ตัดระหว่างกัน 2564'!L:L)-SUMIF('ตัดระหว่างกัน 2564'!D:D,'หมายเหตุ (3)'!$B866,'ตัดระหว่างกัน 2564'!K:K)</f>
        <v>0</v>
      </c>
      <c r="E866" s="305" t="s">
        <v>493</v>
      </c>
      <c r="F866" s="351">
        <f>SUM(C866:C877)</f>
        <v>0</v>
      </c>
      <c r="G866" s="305"/>
      <c r="H866" s="351">
        <f>SUM(D866:D877)</f>
        <v>0</v>
      </c>
      <c r="I866" s="305"/>
      <c r="U866" s="155" t="str">
        <f t="shared" si="114"/>
        <v xml:space="preserve">  </v>
      </c>
    </row>
    <row r="867" spans="1:21" hidden="1">
      <c r="A867" s="308" t="s">
        <v>374</v>
      </c>
      <c r="B867" s="309" t="s">
        <v>523</v>
      </c>
      <c r="C867" s="212">
        <f>SUMIF('ตัดระหว่างกัน 2565'!D:D,'หมายเหตุ (3)'!$B867,'ตัดระหว่างกัน 2565'!L:L)-SUMIF('ตัดระหว่างกัน 2565'!D:D,$B867,'ตัดระหว่างกัน 2565'!K:K)</f>
        <v>0</v>
      </c>
      <c r="D867" s="213">
        <f>SUMIF('ตัดระหว่างกัน 2564'!D:D,$B867,'ตัดระหว่างกัน 2564'!L:L)-SUMIF('ตัดระหว่างกัน 2564'!D:D,'หมายเหตุ (3)'!$B867,'ตัดระหว่างกัน 2564'!K:K)</f>
        <v>0</v>
      </c>
      <c r="E867" s="305"/>
      <c r="F867" s="305"/>
      <c r="G867" s="305"/>
      <c r="H867" s="305"/>
      <c r="I867" s="305"/>
      <c r="U867" s="155" t="str">
        <f t="shared" si="114"/>
        <v xml:space="preserve">  </v>
      </c>
    </row>
    <row r="868" spans="1:21" hidden="1">
      <c r="A868" s="308" t="s">
        <v>335</v>
      </c>
      <c r="B868" s="309" t="s">
        <v>524</v>
      </c>
      <c r="C868" s="212">
        <f>SUMIF('ตัดระหว่างกัน 2565'!D:D,'หมายเหตุ (3)'!$B868,'ตัดระหว่างกัน 2565'!L:L)-SUMIF('ตัดระหว่างกัน 2565'!D:D,$B868,'ตัดระหว่างกัน 2565'!K:K)</f>
        <v>0</v>
      </c>
      <c r="D868" s="213">
        <f>SUMIF('ตัดระหว่างกัน 2564'!D:D,$B868,'ตัดระหว่างกัน 2564'!L:L)-SUMIF('ตัดระหว่างกัน 2564'!D:D,'หมายเหตุ (3)'!$B868,'ตัดระหว่างกัน 2564'!K:K)</f>
        <v>0</v>
      </c>
      <c r="E868" s="305"/>
      <c r="F868" s="305"/>
      <c r="G868" s="305"/>
      <c r="H868" s="305"/>
      <c r="I868" s="305"/>
      <c r="U868" s="155" t="str">
        <f t="shared" si="114"/>
        <v xml:space="preserve">  </v>
      </c>
    </row>
    <row r="869" spans="1:21" hidden="1">
      <c r="A869" s="308" t="s">
        <v>414</v>
      </c>
      <c r="B869" s="309" t="s">
        <v>525</v>
      </c>
      <c r="C869" s="212">
        <f>SUMIF('ตัดระหว่างกัน 2565'!D:D,'หมายเหตุ (3)'!$B869,'ตัดระหว่างกัน 2565'!L:L)-SUMIF('ตัดระหว่างกัน 2565'!D:D,$B869,'ตัดระหว่างกัน 2565'!K:K)</f>
        <v>0</v>
      </c>
      <c r="D869" s="213">
        <f>SUMIF('ตัดระหว่างกัน 2564'!D:D,$B869,'ตัดระหว่างกัน 2564'!L:L)-SUMIF('ตัดระหว่างกัน 2564'!D:D,'หมายเหตุ (3)'!$B869,'ตัดระหว่างกัน 2564'!K:K)</f>
        <v>0</v>
      </c>
      <c r="E869" s="305"/>
      <c r="F869" s="305"/>
      <c r="G869" s="305"/>
      <c r="H869" s="305"/>
      <c r="I869" s="305"/>
      <c r="U869" s="155" t="str">
        <f t="shared" si="114"/>
        <v xml:space="preserve">  </v>
      </c>
    </row>
    <row r="870" spans="1:21" hidden="1">
      <c r="A870" s="308" t="s">
        <v>420</v>
      </c>
      <c r="B870" s="309" t="s">
        <v>528</v>
      </c>
      <c r="C870" s="212">
        <f>SUMIF('ตัดระหว่างกัน 2565'!D:D,'หมายเหตุ (3)'!$B870,'ตัดระหว่างกัน 2565'!L:L)-SUMIF('ตัดระหว่างกัน 2565'!D:D,$B870,'ตัดระหว่างกัน 2565'!K:K)</f>
        <v>0</v>
      </c>
      <c r="D870" s="213">
        <f>SUMIF('ตัดระหว่างกัน 2564'!D:D,$B870,'ตัดระหว่างกัน 2564'!L:L)-SUMIF('ตัดระหว่างกัน 2564'!D:D,'หมายเหตุ (3)'!$B870,'ตัดระหว่างกัน 2564'!K:K)</f>
        <v>0</v>
      </c>
      <c r="E870" s="305"/>
      <c r="F870" s="305"/>
      <c r="G870" s="305"/>
      <c r="H870" s="305"/>
      <c r="I870" s="305"/>
      <c r="U870" s="155" t="str">
        <f t="shared" si="114"/>
        <v xml:space="preserve">  </v>
      </c>
    </row>
    <row r="871" spans="1:21" hidden="1">
      <c r="A871" s="308" t="s">
        <v>424</v>
      </c>
      <c r="B871" s="309" t="s">
        <v>529</v>
      </c>
      <c r="C871" s="212">
        <f>SUMIF('ตัดระหว่างกัน 2565'!D:D,'หมายเหตุ (3)'!$B871,'ตัดระหว่างกัน 2565'!L:L)-SUMIF('ตัดระหว่างกัน 2565'!D:D,$B871,'ตัดระหว่างกัน 2565'!K:K)</f>
        <v>0</v>
      </c>
      <c r="D871" s="213">
        <f>SUMIF('ตัดระหว่างกัน 2564'!D:D,$B871,'ตัดระหว่างกัน 2564'!L:L)-SUMIF('ตัดระหว่างกัน 2564'!D:D,'หมายเหตุ (3)'!$B871,'ตัดระหว่างกัน 2564'!K:K)</f>
        <v>0</v>
      </c>
      <c r="E871" s="305"/>
      <c r="F871" s="305"/>
      <c r="G871" s="305"/>
      <c r="H871" s="305"/>
      <c r="I871" s="305"/>
      <c r="U871" s="155" t="str">
        <f t="shared" si="114"/>
        <v xml:space="preserve">  </v>
      </c>
    </row>
    <row r="872" spans="1:21" hidden="1">
      <c r="A872" s="303" t="s">
        <v>426</v>
      </c>
      <c r="B872" s="309" t="s">
        <v>530</v>
      </c>
      <c r="C872" s="212">
        <f>SUMIF('ตัดระหว่างกัน 2565'!D:D,'หมายเหตุ (3)'!$B872,'ตัดระหว่างกัน 2565'!L:L)-SUMIF('ตัดระหว่างกัน 2565'!D:D,$B872,'ตัดระหว่างกัน 2565'!K:K)</f>
        <v>0</v>
      </c>
      <c r="D872" s="213">
        <f>SUMIF('ตัดระหว่างกัน 2564'!D:D,$B872,'ตัดระหว่างกัน 2564'!L:L)-SUMIF('ตัดระหว่างกัน 2564'!D:D,'หมายเหตุ (3)'!$B872,'ตัดระหว่างกัน 2564'!K:K)</f>
        <v>0</v>
      </c>
      <c r="E872" s="305"/>
      <c r="F872" s="305"/>
      <c r="G872" s="305"/>
      <c r="H872" s="305"/>
      <c r="I872" s="305"/>
      <c r="U872" s="155" t="str">
        <f t="shared" si="114"/>
        <v xml:space="preserve">  </v>
      </c>
    </row>
    <row r="873" spans="1:21" hidden="1">
      <c r="A873" s="308" t="s">
        <v>504</v>
      </c>
      <c r="B873" s="309" t="s">
        <v>531</v>
      </c>
      <c r="C873" s="212">
        <f>SUMIF('ตัดระหว่างกัน 2565'!D:D,'หมายเหตุ (3)'!$B873,'ตัดระหว่างกัน 2565'!L:L)-SUMIF('ตัดระหว่างกัน 2565'!D:D,$B873,'ตัดระหว่างกัน 2565'!K:K)</f>
        <v>0</v>
      </c>
      <c r="D873" s="213">
        <f>SUMIF('ตัดระหว่างกัน 2564'!D:D,$B873,'ตัดระหว่างกัน 2564'!L:L)-SUMIF('ตัดระหว่างกัน 2564'!D:D,'หมายเหตุ (3)'!$B873,'ตัดระหว่างกัน 2564'!K:K)</f>
        <v>0</v>
      </c>
      <c r="E873" s="305"/>
      <c r="F873" s="305"/>
      <c r="G873" s="305"/>
      <c r="H873" s="305"/>
      <c r="I873" s="305"/>
      <c r="U873" s="155" t="str">
        <f t="shared" si="114"/>
        <v xml:space="preserve">  </v>
      </c>
    </row>
    <row r="874" spans="1:21" hidden="1">
      <c r="A874" s="308" t="s">
        <v>430</v>
      </c>
      <c r="B874" s="309" t="s">
        <v>532</v>
      </c>
      <c r="C874" s="212">
        <f>SUMIF('ตัดระหว่างกัน 2565'!D:D,'หมายเหตุ (3)'!$B874,'ตัดระหว่างกัน 2565'!L:L)-SUMIF('ตัดระหว่างกัน 2565'!D:D,$B874,'ตัดระหว่างกัน 2565'!K:K)</f>
        <v>0</v>
      </c>
      <c r="D874" s="213">
        <f>SUMIF('ตัดระหว่างกัน 2564'!D:D,$B874,'ตัดระหว่างกัน 2564'!L:L)-SUMIF('ตัดระหว่างกัน 2564'!D:D,'หมายเหตุ (3)'!$B874,'ตัดระหว่างกัน 2564'!K:K)</f>
        <v>0</v>
      </c>
      <c r="E874" s="305"/>
      <c r="F874" s="305"/>
      <c r="G874" s="305"/>
      <c r="H874" s="305"/>
      <c r="I874" s="305"/>
      <c r="U874" s="155" t="str">
        <f t="shared" si="114"/>
        <v xml:space="preserve">  </v>
      </c>
    </row>
    <row r="875" spans="1:21" hidden="1">
      <c r="A875" s="308" t="s">
        <v>432</v>
      </c>
      <c r="B875" s="309" t="s">
        <v>533</v>
      </c>
      <c r="C875" s="212">
        <f>SUMIF('ตัดระหว่างกัน 2565'!D:D,'หมายเหตุ (3)'!$B875,'ตัดระหว่างกัน 2565'!L:L)-SUMIF('ตัดระหว่างกัน 2565'!D:D,$B875,'ตัดระหว่างกัน 2565'!K:K)</f>
        <v>0</v>
      </c>
      <c r="D875" s="213">
        <f>SUMIF('ตัดระหว่างกัน 2564'!D:D,$B875,'ตัดระหว่างกัน 2564'!L:L)-SUMIF('ตัดระหว่างกัน 2564'!D:D,'หมายเหตุ (3)'!$B875,'ตัดระหว่างกัน 2564'!K:K)</f>
        <v>0</v>
      </c>
      <c r="E875" s="305"/>
      <c r="F875" s="305"/>
      <c r="G875" s="305"/>
      <c r="H875" s="305"/>
      <c r="I875" s="305"/>
      <c r="U875" s="155" t="str">
        <f t="shared" si="114"/>
        <v xml:space="preserve">  </v>
      </c>
    </row>
    <row r="876" spans="1:21" hidden="1">
      <c r="A876" s="308" t="s">
        <v>434</v>
      </c>
      <c r="B876" s="309" t="s">
        <v>534</v>
      </c>
      <c r="C876" s="212">
        <f>SUMIF('ตัดระหว่างกัน 2565'!D:D,'หมายเหตุ (3)'!$B876,'ตัดระหว่างกัน 2565'!L:L)-SUMIF('ตัดระหว่างกัน 2565'!D:D,$B876,'ตัดระหว่างกัน 2565'!K:K)</f>
        <v>0</v>
      </c>
      <c r="D876" s="213">
        <f>SUMIF('ตัดระหว่างกัน 2564'!D:D,$B876,'ตัดระหว่างกัน 2564'!L:L)-SUMIF('ตัดระหว่างกัน 2564'!D:D,'หมายเหตุ (3)'!$B876,'ตัดระหว่างกัน 2564'!K:K)</f>
        <v>0</v>
      </c>
      <c r="E876" s="305"/>
      <c r="F876" s="305"/>
      <c r="G876" s="305"/>
      <c r="H876" s="305"/>
      <c r="I876" s="305"/>
      <c r="U876" s="155" t="str">
        <f t="shared" si="114"/>
        <v xml:space="preserve">  </v>
      </c>
    </row>
    <row r="877" spans="1:21" hidden="1">
      <c r="A877" s="308" t="s">
        <v>410</v>
      </c>
      <c r="B877" s="309" t="s">
        <v>535</v>
      </c>
      <c r="C877" s="212">
        <f>SUMIF('ตัดระหว่างกัน 2565'!D:D,'หมายเหตุ (3)'!$B877,'ตัดระหว่างกัน 2565'!L:L)-SUMIF('ตัดระหว่างกัน 2565'!D:D,$B877,'ตัดระหว่างกัน 2565'!K:K)</f>
        <v>0</v>
      </c>
      <c r="D877" s="213">
        <f>SUMIF('ตัดระหว่างกัน 2564'!D:D,$B877,'ตัดระหว่างกัน 2564'!L:L)-SUMIF('ตัดระหว่างกัน 2564'!D:D,'หมายเหตุ (3)'!$B877,'ตัดระหว่างกัน 2564'!K:K)</f>
        <v>0</v>
      </c>
      <c r="E877" s="305"/>
      <c r="F877" s="305"/>
      <c r="G877" s="305"/>
      <c r="H877" s="305"/>
      <c r="I877" s="305"/>
      <c r="U877" s="155" t="str">
        <f t="shared" si="114"/>
        <v xml:space="preserve">  </v>
      </c>
    </row>
    <row r="878" spans="1:21" hidden="1">
      <c r="A878" s="303" t="s">
        <v>486</v>
      </c>
      <c r="B878" s="304" t="s">
        <v>536</v>
      </c>
      <c r="C878" s="212">
        <f>SUMIF('ตัดระหว่างกัน 2565'!D:D,'หมายเหตุ (3)'!$B878,'ตัดระหว่างกัน 2565'!L:L)-SUMIF('ตัดระหว่างกัน 2565'!D:D,$B878,'ตัดระหว่างกัน 2565'!K:K)</f>
        <v>0</v>
      </c>
      <c r="D878" s="213">
        <f>SUMIF('ตัดระหว่างกัน 2564'!D:D,$B878,'ตัดระหว่างกัน 2564'!L:L)-SUMIF('ตัดระหว่างกัน 2564'!D:D,'หมายเหตุ (3)'!$B878,'ตัดระหว่างกัน 2564'!K:K)</f>
        <v>0</v>
      </c>
      <c r="E878" s="305" t="s">
        <v>1102</v>
      </c>
      <c r="F878" s="351">
        <f>SUM(C878:C882)</f>
        <v>0</v>
      </c>
      <c r="G878" s="305"/>
      <c r="H878" s="351">
        <f>SUM(D878:D882)</f>
        <v>0</v>
      </c>
      <c r="I878" s="305"/>
      <c r="U878" s="155" t="str">
        <f t="shared" si="114"/>
        <v xml:space="preserve">  </v>
      </c>
    </row>
    <row r="879" spans="1:21" hidden="1">
      <c r="A879" s="308" t="s">
        <v>416</v>
      </c>
      <c r="B879" s="309" t="s">
        <v>526</v>
      </c>
      <c r="C879" s="212">
        <f>SUMIF('ตัดระหว่างกัน 2565'!D:D,'หมายเหตุ (3)'!$B879,'ตัดระหว่างกัน 2565'!L:L)-SUMIF('ตัดระหว่างกัน 2565'!D:D,$B879,'ตัดระหว่างกัน 2565'!K:K)</f>
        <v>0</v>
      </c>
      <c r="D879" s="213">
        <f>SUMIF('ตัดระหว่างกัน 2564'!D:D,$B879,'ตัดระหว่างกัน 2564'!L:L)-SUMIF('ตัดระหว่างกัน 2564'!D:D,'หมายเหตุ (3)'!$B879,'ตัดระหว่างกัน 2564'!K:K)</f>
        <v>0</v>
      </c>
      <c r="E879" s="305"/>
      <c r="F879" s="305"/>
      <c r="G879" s="305"/>
      <c r="H879" s="305"/>
      <c r="I879" s="305"/>
      <c r="U879" s="155" t="str">
        <f t="shared" si="114"/>
        <v xml:space="preserve">  </v>
      </c>
    </row>
    <row r="880" spans="1:21" hidden="1">
      <c r="A880" s="303" t="s">
        <v>1050</v>
      </c>
      <c r="B880" s="309" t="s">
        <v>1046</v>
      </c>
      <c r="C880" s="212">
        <f>SUMIF('ตัดระหว่างกัน 2565'!D:D,'หมายเหตุ (3)'!$B880,'ตัดระหว่างกัน 2565'!L:L)-SUMIF('ตัดระหว่างกัน 2565'!D:D,$B880,'ตัดระหว่างกัน 2565'!K:K)</f>
        <v>0</v>
      </c>
      <c r="D880" s="213">
        <f>SUMIF('ตัดระหว่างกัน 2564'!D:D,$B880,'ตัดระหว่างกัน 2564'!L:L)-SUMIF('ตัดระหว่างกัน 2564'!D:D,'หมายเหตุ (3)'!$B880,'ตัดระหว่างกัน 2564'!K:K)</f>
        <v>0</v>
      </c>
      <c r="E880" s="305"/>
      <c r="F880" s="305"/>
      <c r="G880" s="305"/>
      <c r="H880" s="305"/>
      <c r="I880" s="305"/>
      <c r="U880" s="155" t="str">
        <f t="shared" si="114"/>
        <v xml:space="preserve">  </v>
      </c>
    </row>
    <row r="881" spans="1:21" hidden="1">
      <c r="A881" s="303" t="s">
        <v>1051</v>
      </c>
      <c r="B881" s="309" t="s">
        <v>1047</v>
      </c>
      <c r="C881" s="212">
        <f>SUMIF('ตัดระหว่างกัน 2565'!D:D,'หมายเหตุ (3)'!$B881,'ตัดระหว่างกัน 2565'!L:L)-SUMIF('ตัดระหว่างกัน 2565'!D:D,$B881,'ตัดระหว่างกัน 2565'!K:K)</f>
        <v>0</v>
      </c>
      <c r="D881" s="213">
        <f>SUMIF('ตัดระหว่างกัน 2564'!D:D,$B881,'ตัดระหว่างกัน 2564'!L:L)-SUMIF('ตัดระหว่างกัน 2564'!D:D,'หมายเหตุ (3)'!$B881,'ตัดระหว่างกัน 2564'!K:K)</f>
        <v>0</v>
      </c>
      <c r="E881" s="305"/>
      <c r="F881" s="305"/>
      <c r="G881" s="305"/>
      <c r="H881" s="305"/>
      <c r="I881" s="305"/>
      <c r="U881" s="155" t="str">
        <f t="shared" si="114"/>
        <v xml:space="preserve">  </v>
      </c>
    </row>
    <row r="882" spans="1:21" hidden="1">
      <c r="A882" s="308" t="s">
        <v>418</v>
      </c>
      <c r="B882" s="309" t="s">
        <v>527</v>
      </c>
      <c r="C882" s="212">
        <f>SUMIF('ตัดระหว่างกัน 2565'!D:D,'หมายเหตุ (3)'!$B882,'ตัดระหว่างกัน 2565'!L:L)-SUMIF('ตัดระหว่างกัน 2565'!D:D,$B882,'ตัดระหว่างกัน 2565'!K:K)</f>
        <v>0</v>
      </c>
      <c r="D882" s="213">
        <f>SUMIF('ตัดระหว่างกัน 2564'!D:D,$B882,'ตัดระหว่างกัน 2564'!L:L)-SUMIF('ตัดระหว่างกัน 2564'!D:D,'หมายเหตุ (3)'!$B882,'ตัดระหว่างกัน 2564'!K:K)</f>
        <v>0</v>
      </c>
      <c r="E882" s="305"/>
      <c r="F882" s="358"/>
      <c r="G882" s="305"/>
      <c r="H882" s="358"/>
      <c r="I882" s="305"/>
      <c r="U882" s="155" t="str">
        <f t="shared" si="114"/>
        <v xml:space="preserve">  </v>
      </c>
    </row>
    <row r="883" spans="1:21" hidden="1">
      <c r="A883" s="300"/>
      <c r="B883" s="296"/>
      <c r="C883" s="212"/>
      <c r="D883" s="213"/>
      <c r="E883" s="293" t="s">
        <v>537</v>
      </c>
      <c r="F883" s="347">
        <f>SUM(F861:F882)</f>
        <v>0</v>
      </c>
      <c r="G883" s="305"/>
      <c r="H883" s="347">
        <f>SUM(H861:H882)</f>
        <v>0</v>
      </c>
      <c r="I883" s="477"/>
      <c r="U883" s="155" t="str">
        <f t="shared" si="114"/>
        <v xml:space="preserve">  </v>
      </c>
    </row>
    <row r="884" spans="1:21" hidden="1">
      <c r="A884" s="300"/>
      <c r="B884" s="352"/>
      <c r="C884" s="212"/>
      <c r="D884" s="213"/>
      <c r="E884" s="293" t="s">
        <v>538</v>
      </c>
      <c r="F884" s="293"/>
      <c r="G884" s="305"/>
      <c r="H884" s="293"/>
      <c r="I884" s="293"/>
      <c r="U884" s="155" t="str">
        <f>IF(F905&lt;&gt;0,"แสดง",IF(H905&lt;&gt;0,"แสดง","  "))</f>
        <v xml:space="preserve">  </v>
      </c>
    </row>
    <row r="885" spans="1:21" hidden="1">
      <c r="A885" s="308" t="s">
        <v>540</v>
      </c>
      <c r="B885" s="348" t="s">
        <v>539</v>
      </c>
      <c r="C885" s="212">
        <f>SUMIF('ตัดระหว่างกัน 2565'!D:D,'หมายเหตุ (3)'!$B885,'ตัดระหว่างกัน 2565'!L:L)-SUMIF('ตัดระหว่างกัน 2565'!D:D,$B885,'ตัดระหว่างกัน 2565'!K:K)</f>
        <v>0</v>
      </c>
      <c r="D885" s="213">
        <f>SUMIF('ตัดระหว่างกัน 2564'!D:D,$B885,'ตัดระหว่างกัน 2564'!L:L)-SUMIF('ตัดระหว่างกัน 2564'!D:D,'หมายเหตุ (3)'!$B885,'ตัดระหว่างกัน 2564'!K:K)</f>
        <v>0</v>
      </c>
      <c r="E885" s="335" t="s">
        <v>1104</v>
      </c>
      <c r="F885" s="351">
        <f>SUM(C885:C887)</f>
        <v>0</v>
      </c>
      <c r="G885" s="305"/>
      <c r="H885" s="351">
        <f>SUM(D885:D887)</f>
        <v>0</v>
      </c>
      <c r="I885" s="305"/>
      <c r="U885" s="155" t="str">
        <f t="shared" si="114"/>
        <v xml:space="preserve">  </v>
      </c>
    </row>
    <row r="886" spans="1:21" hidden="1">
      <c r="A886" s="308" t="s">
        <v>542</v>
      </c>
      <c r="B886" s="348" t="s">
        <v>541</v>
      </c>
      <c r="C886" s="212">
        <f>SUMIF('ตัดระหว่างกัน 2565'!D:D,'หมายเหตุ (3)'!$B886,'ตัดระหว่างกัน 2565'!L:L)-SUMIF('ตัดระหว่างกัน 2565'!D:D,$B886,'ตัดระหว่างกัน 2565'!K:K)</f>
        <v>0</v>
      </c>
      <c r="D886" s="213">
        <f>SUMIF('ตัดระหว่างกัน 2564'!D:D,$B886,'ตัดระหว่างกัน 2564'!L:L)-SUMIF('ตัดระหว่างกัน 2564'!D:D,'หมายเหตุ (3)'!$B886,'ตัดระหว่างกัน 2564'!K:K)</f>
        <v>0</v>
      </c>
      <c r="E886" s="335"/>
      <c r="F886" s="305"/>
      <c r="G886" s="305"/>
      <c r="H886" s="305"/>
      <c r="I886" s="305"/>
      <c r="U886" s="155" t="str">
        <f t="shared" si="114"/>
        <v xml:space="preserve">  </v>
      </c>
    </row>
    <row r="887" spans="1:21" hidden="1">
      <c r="A887" s="308" t="s">
        <v>544</v>
      </c>
      <c r="B887" s="348" t="s">
        <v>543</v>
      </c>
      <c r="C887" s="212">
        <f>SUMIF('ตัดระหว่างกัน 2565'!D:D,'หมายเหตุ (3)'!$B887,'ตัดระหว่างกัน 2565'!L:L)-SUMIF('ตัดระหว่างกัน 2565'!D:D,$B887,'ตัดระหว่างกัน 2565'!K:K)</f>
        <v>0</v>
      </c>
      <c r="D887" s="213">
        <f>SUMIF('ตัดระหว่างกัน 2564'!D:D,$B887,'ตัดระหว่างกัน 2564'!L:L)-SUMIF('ตัดระหว่างกัน 2564'!D:D,'หมายเหตุ (3)'!$B887,'ตัดระหว่างกัน 2564'!K:K)</f>
        <v>0</v>
      </c>
      <c r="E887" s="335"/>
      <c r="F887" s="305"/>
      <c r="G887" s="305"/>
      <c r="H887" s="305"/>
      <c r="I887" s="305"/>
      <c r="U887" s="155" t="str">
        <f t="shared" si="114"/>
        <v xml:space="preserve">  </v>
      </c>
    </row>
    <row r="888" spans="1:21" hidden="1">
      <c r="A888" s="308" t="s">
        <v>372</v>
      </c>
      <c r="B888" s="309" t="s">
        <v>545</v>
      </c>
      <c r="C888" s="212">
        <f>SUMIF('ตัดระหว่างกัน 2565'!D:D,'หมายเหตุ (3)'!$B888,'ตัดระหว่างกัน 2565'!L:L)-SUMIF('ตัดระหว่างกัน 2565'!D:D,$B888,'ตัดระหว่างกัน 2565'!K:K)</f>
        <v>0</v>
      </c>
      <c r="D888" s="213">
        <f>SUMIF('ตัดระหว่างกัน 2564'!D:D,$B888,'ตัดระหว่างกัน 2564'!L:L)-SUMIF('ตัดระหว่างกัน 2564'!D:D,'หมายเหตุ (3)'!$B888,'ตัดระหว่างกัน 2564'!K:K)</f>
        <v>0</v>
      </c>
      <c r="E888" s="305" t="s">
        <v>493</v>
      </c>
      <c r="F888" s="351">
        <f>SUM(C888:C899)</f>
        <v>0</v>
      </c>
      <c r="G888" s="305"/>
      <c r="H888" s="351">
        <f>SUM(D888:D899)</f>
        <v>0</v>
      </c>
      <c r="I888" s="305"/>
      <c r="U888" s="155" t="str">
        <f t="shared" si="114"/>
        <v xml:space="preserve">  </v>
      </c>
    </row>
    <row r="889" spans="1:21" hidden="1">
      <c r="A889" s="308" t="s">
        <v>374</v>
      </c>
      <c r="B889" s="309" t="s">
        <v>546</v>
      </c>
      <c r="C889" s="212">
        <f>SUMIF('ตัดระหว่างกัน 2565'!D:D,'หมายเหตุ (3)'!$B889,'ตัดระหว่างกัน 2565'!L:L)-SUMIF('ตัดระหว่างกัน 2565'!D:D,$B889,'ตัดระหว่างกัน 2565'!K:K)</f>
        <v>0</v>
      </c>
      <c r="D889" s="213">
        <f>SUMIF('ตัดระหว่างกัน 2564'!D:D,$B889,'ตัดระหว่างกัน 2564'!L:L)-SUMIF('ตัดระหว่างกัน 2564'!D:D,'หมายเหตุ (3)'!$B889,'ตัดระหว่างกัน 2564'!K:K)</f>
        <v>0</v>
      </c>
      <c r="E889" s="305"/>
      <c r="F889" s="305"/>
      <c r="G889" s="305"/>
      <c r="H889" s="305"/>
      <c r="I889" s="305"/>
      <c r="U889" s="155" t="str">
        <f t="shared" si="114"/>
        <v xml:space="preserve">  </v>
      </c>
    </row>
    <row r="890" spans="1:21" hidden="1">
      <c r="A890" s="308" t="s">
        <v>335</v>
      </c>
      <c r="B890" s="309" t="s">
        <v>547</v>
      </c>
      <c r="C890" s="212">
        <f>SUMIF('ตัดระหว่างกัน 2565'!D:D,'หมายเหตุ (3)'!$B890,'ตัดระหว่างกัน 2565'!L:L)-SUMIF('ตัดระหว่างกัน 2565'!D:D,$B890,'ตัดระหว่างกัน 2565'!K:K)</f>
        <v>0</v>
      </c>
      <c r="D890" s="213">
        <f>SUMIF('ตัดระหว่างกัน 2564'!D:D,$B890,'ตัดระหว่างกัน 2564'!L:L)-SUMIF('ตัดระหว่างกัน 2564'!D:D,'หมายเหตุ (3)'!$B890,'ตัดระหว่างกัน 2564'!K:K)</f>
        <v>0</v>
      </c>
      <c r="E890" s="305"/>
      <c r="F890" s="305"/>
      <c r="G890" s="305"/>
      <c r="H890" s="305"/>
      <c r="I890" s="305"/>
      <c r="U890" s="155" t="str">
        <f t="shared" si="114"/>
        <v xml:space="preserve">  </v>
      </c>
    </row>
    <row r="891" spans="1:21" hidden="1">
      <c r="A891" s="308" t="s">
        <v>414</v>
      </c>
      <c r="B891" s="309" t="s">
        <v>548</v>
      </c>
      <c r="C891" s="212">
        <f>SUMIF('ตัดระหว่างกัน 2565'!D:D,'หมายเหตุ (3)'!$B891,'ตัดระหว่างกัน 2565'!L:L)-SUMIF('ตัดระหว่างกัน 2565'!D:D,$B891,'ตัดระหว่างกัน 2565'!K:K)</f>
        <v>0</v>
      </c>
      <c r="D891" s="213">
        <f>SUMIF('ตัดระหว่างกัน 2564'!D:D,$B891,'ตัดระหว่างกัน 2564'!L:L)-SUMIF('ตัดระหว่างกัน 2564'!D:D,'หมายเหตุ (3)'!$B891,'ตัดระหว่างกัน 2564'!K:K)</f>
        <v>0</v>
      </c>
      <c r="E891" s="305"/>
      <c r="F891" s="305"/>
      <c r="G891" s="305"/>
      <c r="H891" s="305"/>
      <c r="I891" s="305"/>
      <c r="U891" s="155" t="str">
        <f t="shared" si="114"/>
        <v xml:space="preserve">  </v>
      </c>
    </row>
    <row r="892" spans="1:21" hidden="1">
      <c r="A892" s="308" t="s">
        <v>420</v>
      </c>
      <c r="B892" s="309" t="s">
        <v>551</v>
      </c>
      <c r="C892" s="212">
        <f>SUMIF('ตัดระหว่างกัน 2565'!D:D,'หมายเหตุ (3)'!$B892,'ตัดระหว่างกัน 2565'!L:L)-SUMIF('ตัดระหว่างกัน 2565'!D:D,$B892,'ตัดระหว่างกัน 2565'!K:K)</f>
        <v>0</v>
      </c>
      <c r="D892" s="213">
        <f>SUMIF('ตัดระหว่างกัน 2564'!D:D,$B892,'ตัดระหว่างกัน 2564'!L:L)-SUMIF('ตัดระหว่างกัน 2564'!D:D,'หมายเหตุ (3)'!$B892,'ตัดระหว่างกัน 2564'!K:K)</f>
        <v>0</v>
      </c>
      <c r="E892" s="305"/>
      <c r="F892" s="305"/>
      <c r="G892" s="305"/>
      <c r="H892" s="305"/>
      <c r="I892" s="305"/>
      <c r="U892" s="155" t="str">
        <f t="shared" si="114"/>
        <v xml:space="preserve">  </v>
      </c>
    </row>
    <row r="893" spans="1:21" hidden="1">
      <c r="A893" s="308" t="s">
        <v>424</v>
      </c>
      <c r="B893" s="309" t="s">
        <v>552</v>
      </c>
      <c r="C893" s="212">
        <f>SUMIF('ตัดระหว่างกัน 2565'!D:D,'หมายเหตุ (3)'!$B893,'ตัดระหว่างกัน 2565'!L:L)-SUMIF('ตัดระหว่างกัน 2565'!D:D,$B893,'ตัดระหว่างกัน 2565'!K:K)</f>
        <v>0</v>
      </c>
      <c r="D893" s="213">
        <f>SUMIF('ตัดระหว่างกัน 2564'!D:D,$B893,'ตัดระหว่างกัน 2564'!L:L)-SUMIF('ตัดระหว่างกัน 2564'!D:D,'หมายเหตุ (3)'!$B893,'ตัดระหว่างกัน 2564'!K:K)</f>
        <v>0</v>
      </c>
      <c r="E893" s="305"/>
      <c r="F893" s="305"/>
      <c r="G893" s="305"/>
      <c r="H893" s="305"/>
      <c r="I893" s="305"/>
      <c r="U893" s="155" t="str">
        <f t="shared" si="114"/>
        <v xml:space="preserve">  </v>
      </c>
    </row>
    <row r="894" spans="1:21" hidden="1">
      <c r="A894" s="303" t="s">
        <v>426</v>
      </c>
      <c r="B894" s="309" t="s">
        <v>553</v>
      </c>
      <c r="C894" s="212">
        <f>SUMIF('ตัดระหว่างกัน 2565'!D:D,'หมายเหตุ (3)'!$B894,'ตัดระหว่างกัน 2565'!L:L)-SUMIF('ตัดระหว่างกัน 2565'!D:D,$B894,'ตัดระหว่างกัน 2565'!K:K)</f>
        <v>0</v>
      </c>
      <c r="D894" s="213">
        <f>SUMIF('ตัดระหว่างกัน 2564'!D:D,$B894,'ตัดระหว่างกัน 2564'!L:L)-SUMIF('ตัดระหว่างกัน 2564'!D:D,'หมายเหตุ (3)'!$B894,'ตัดระหว่างกัน 2564'!K:K)</f>
        <v>0</v>
      </c>
      <c r="E894" s="305"/>
      <c r="F894" s="305"/>
      <c r="G894" s="305"/>
      <c r="H894" s="305"/>
      <c r="I894" s="305"/>
      <c r="U894" s="155" t="str">
        <f t="shared" ref="U894:U957" si="119">IF(F894&lt;&gt;0,"แสดง",IF(H894&lt;&gt;0,"แสดง","  "))</f>
        <v xml:space="preserve">  </v>
      </c>
    </row>
    <row r="895" spans="1:21" hidden="1">
      <c r="A895" s="308" t="s">
        <v>504</v>
      </c>
      <c r="B895" s="309" t="s">
        <v>554</v>
      </c>
      <c r="C895" s="212">
        <f>SUMIF('ตัดระหว่างกัน 2565'!D:D,'หมายเหตุ (3)'!$B895,'ตัดระหว่างกัน 2565'!L:L)-SUMIF('ตัดระหว่างกัน 2565'!D:D,$B895,'ตัดระหว่างกัน 2565'!K:K)</f>
        <v>0</v>
      </c>
      <c r="D895" s="213">
        <f>SUMIF('ตัดระหว่างกัน 2564'!D:D,$B895,'ตัดระหว่างกัน 2564'!L:L)-SUMIF('ตัดระหว่างกัน 2564'!D:D,'หมายเหตุ (3)'!$B895,'ตัดระหว่างกัน 2564'!K:K)</f>
        <v>0</v>
      </c>
      <c r="E895" s="305"/>
      <c r="F895" s="305"/>
      <c r="G895" s="305"/>
      <c r="H895" s="305"/>
      <c r="I895" s="305"/>
      <c r="U895" s="155" t="str">
        <f t="shared" si="119"/>
        <v xml:space="preserve">  </v>
      </c>
    </row>
    <row r="896" spans="1:21" hidden="1">
      <c r="A896" s="308" t="s">
        <v>430</v>
      </c>
      <c r="B896" s="309" t="s">
        <v>555</v>
      </c>
      <c r="C896" s="212">
        <f>SUMIF('ตัดระหว่างกัน 2565'!D:D,'หมายเหตุ (3)'!$B896,'ตัดระหว่างกัน 2565'!L:L)-SUMIF('ตัดระหว่างกัน 2565'!D:D,$B896,'ตัดระหว่างกัน 2565'!K:K)</f>
        <v>0</v>
      </c>
      <c r="D896" s="213">
        <f>SUMIF('ตัดระหว่างกัน 2564'!D:D,$B896,'ตัดระหว่างกัน 2564'!L:L)-SUMIF('ตัดระหว่างกัน 2564'!D:D,'หมายเหตุ (3)'!$B896,'ตัดระหว่างกัน 2564'!K:K)</f>
        <v>0</v>
      </c>
      <c r="E896" s="305"/>
      <c r="F896" s="305"/>
      <c r="G896" s="305"/>
      <c r="H896" s="305"/>
      <c r="I896" s="305"/>
      <c r="U896" s="155" t="str">
        <f t="shared" si="119"/>
        <v xml:space="preserve">  </v>
      </c>
    </row>
    <row r="897" spans="1:21" hidden="1">
      <c r="A897" s="308" t="s">
        <v>432</v>
      </c>
      <c r="B897" s="309" t="s">
        <v>556</v>
      </c>
      <c r="C897" s="212">
        <f>SUMIF('ตัดระหว่างกัน 2565'!D:D,'หมายเหตุ (3)'!$B897,'ตัดระหว่างกัน 2565'!L:L)-SUMIF('ตัดระหว่างกัน 2565'!D:D,$B897,'ตัดระหว่างกัน 2565'!K:K)</f>
        <v>0</v>
      </c>
      <c r="D897" s="213">
        <f>SUMIF('ตัดระหว่างกัน 2564'!D:D,$B897,'ตัดระหว่างกัน 2564'!L:L)-SUMIF('ตัดระหว่างกัน 2564'!D:D,'หมายเหตุ (3)'!$B897,'ตัดระหว่างกัน 2564'!K:K)</f>
        <v>0</v>
      </c>
      <c r="E897" s="305"/>
      <c r="F897" s="305"/>
      <c r="G897" s="305"/>
      <c r="H897" s="305"/>
      <c r="I897" s="305"/>
      <c r="U897" s="155" t="str">
        <f t="shared" si="119"/>
        <v xml:space="preserve">  </v>
      </c>
    </row>
    <row r="898" spans="1:21" hidden="1">
      <c r="A898" s="308" t="s">
        <v>434</v>
      </c>
      <c r="B898" s="309" t="s">
        <v>557</v>
      </c>
      <c r="C898" s="212">
        <f>SUMIF('ตัดระหว่างกัน 2565'!D:D,'หมายเหตุ (3)'!$B898,'ตัดระหว่างกัน 2565'!L:L)-SUMIF('ตัดระหว่างกัน 2565'!D:D,$B898,'ตัดระหว่างกัน 2565'!K:K)</f>
        <v>0</v>
      </c>
      <c r="D898" s="213">
        <f>SUMIF('ตัดระหว่างกัน 2564'!D:D,$B898,'ตัดระหว่างกัน 2564'!L:L)-SUMIF('ตัดระหว่างกัน 2564'!D:D,'หมายเหตุ (3)'!$B898,'ตัดระหว่างกัน 2564'!K:K)</f>
        <v>0</v>
      </c>
      <c r="E898" s="305"/>
      <c r="F898" s="305"/>
      <c r="G898" s="305"/>
      <c r="H898" s="305"/>
      <c r="I898" s="305"/>
      <c r="U898" s="155" t="str">
        <f t="shared" si="119"/>
        <v xml:space="preserve">  </v>
      </c>
    </row>
    <row r="899" spans="1:21" hidden="1">
      <c r="A899" s="308" t="s">
        <v>410</v>
      </c>
      <c r="B899" s="309" t="s">
        <v>558</v>
      </c>
      <c r="C899" s="212">
        <f>SUMIF('ตัดระหว่างกัน 2565'!D:D,'หมายเหตุ (3)'!$B899,'ตัดระหว่างกัน 2565'!L:L)-SUMIF('ตัดระหว่างกัน 2565'!D:D,$B899,'ตัดระหว่างกัน 2565'!K:K)</f>
        <v>0</v>
      </c>
      <c r="D899" s="213">
        <f>SUMIF('ตัดระหว่างกัน 2564'!D:D,$B899,'ตัดระหว่างกัน 2564'!L:L)-SUMIF('ตัดระหว่างกัน 2564'!D:D,'หมายเหตุ (3)'!$B899,'ตัดระหว่างกัน 2564'!K:K)</f>
        <v>0</v>
      </c>
      <c r="E899" s="305"/>
      <c r="F899" s="305"/>
      <c r="G899" s="305"/>
      <c r="H899" s="305"/>
      <c r="I899" s="305"/>
      <c r="U899" s="155" t="str">
        <f t="shared" si="119"/>
        <v xml:space="preserve">  </v>
      </c>
    </row>
    <row r="900" spans="1:21" hidden="1">
      <c r="A900" s="303" t="s">
        <v>486</v>
      </c>
      <c r="B900" s="304" t="s">
        <v>559</v>
      </c>
      <c r="C900" s="212">
        <f>SUMIF('ตัดระหว่างกัน 2565'!D:D,'หมายเหตุ (3)'!$B900,'ตัดระหว่างกัน 2565'!L:L)-SUMIF('ตัดระหว่างกัน 2565'!D:D,$B900,'ตัดระหว่างกัน 2565'!K:K)</f>
        <v>0</v>
      </c>
      <c r="D900" s="213">
        <f>SUMIF('ตัดระหว่างกัน 2564'!D:D,$B900,'ตัดระหว่างกัน 2564'!L:L)-SUMIF('ตัดระหว่างกัน 2564'!D:D,'หมายเหตุ (3)'!$B900,'ตัดระหว่างกัน 2564'!K:K)</f>
        <v>0</v>
      </c>
      <c r="E900" s="305" t="s">
        <v>1103</v>
      </c>
      <c r="F900" s="351">
        <f>SUM(C900:C904)</f>
        <v>0</v>
      </c>
      <c r="G900" s="305"/>
      <c r="H900" s="351">
        <f>SUM(D900:D904)</f>
        <v>0</v>
      </c>
      <c r="I900" s="305"/>
      <c r="U900" s="155" t="str">
        <f t="shared" si="119"/>
        <v xml:space="preserve">  </v>
      </c>
    </row>
    <row r="901" spans="1:21" hidden="1">
      <c r="A901" s="308" t="s">
        <v>416</v>
      </c>
      <c r="B901" s="309" t="s">
        <v>549</v>
      </c>
      <c r="C901" s="212">
        <f>SUMIF('ตัดระหว่างกัน 2565'!D:D,'หมายเหตุ (3)'!$B901,'ตัดระหว่างกัน 2565'!L:L)-SUMIF('ตัดระหว่างกัน 2565'!D:D,$B901,'ตัดระหว่างกัน 2565'!K:K)</f>
        <v>0</v>
      </c>
      <c r="D901" s="213">
        <f>SUMIF('ตัดระหว่างกัน 2564'!D:D,$B901,'ตัดระหว่างกัน 2564'!L:L)-SUMIF('ตัดระหว่างกัน 2564'!D:D,'หมายเหตุ (3)'!$B901,'ตัดระหว่างกัน 2564'!K:K)</f>
        <v>0</v>
      </c>
      <c r="E901" s="305"/>
      <c r="F901" s="305"/>
      <c r="G901" s="305"/>
      <c r="H901" s="305"/>
      <c r="I901" s="305"/>
      <c r="U901" s="155" t="str">
        <f t="shared" si="119"/>
        <v xml:space="preserve">  </v>
      </c>
    </row>
    <row r="902" spans="1:21" hidden="1">
      <c r="A902" s="303" t="s">
        <v>1050</v>
      </c>
      <c r="B902" s="309" t="s">
        <v>1048</v>
      </c>
      <c r="C902" s="212">
        <f>SUMIF('ตัดระหว่างกัน 2565'!D:D,'หมายเหตุ (3)'!$B902,'ตัดระหว่างกัน 2565'!L:L)-SUMIF('ตัดระหว่างกัน 2565'!D:D,$B902,'ตัดระหว่างกัน 2565'!K:K)</f>
        <v>0</v>
      </c>
      <c r="D902" s="213">
        <f>SUMIF('ตัดระหว่างกัน 2564'!D:D,$B902,'ตัดระหว่างกัน 2564'!L:L)-SUMIF('ตัดระหว่างกัน 2564'!D:D,'หมายเหตุ (3)'!$B902,'ตัดระหว่างกัน 2564'!K:K)</f>
        <v>0</v>
      </c>
      <c r="E902" s="305"/>
      <c r="F902" s="305"/>
      <c r="G902" s="305"/>
      <c r="H902" s="305"/>
      <c r="I902" s="305"/>
      <c r="U902" s="155" t="str">
        <f t="shared" si="119"/>
        <v xml:space="preserve">  </v>
      </c>
    </row>
    <row r="903" spans="1:21" hidden="1">
      <c r="A903" s="303" t="s">
        <v>1051</v>
      </c>
      <c r="B903" s="309" t="s">
        <v>1049</v>
      </c>
      <c r="C903" s="212">
        <f>SUMIF('ตัดระหว่างกัน 2565'!D:D,'หมายเหตุ (3)'!$B903,'ตัดระหว่างกัน 2565'!L:L)-SUMIF('ตัดระหว่างกัน 2565'!D:D,$B903,'ตัดระหว่างกัน 2565'!K:K)</f>
        <v>0</v>
      </c>
      <c r="D903" s="213">
        <f>SUMIF('ตัดระหว่างกัน 2564'!D:D,$B903,'ตัดระหว่างกัน 2564'!L:L)-SUMIF('ตัดระหว่างกัน 2564'!D:D,'หมายเหตุ (3)'!$B903,'ตัดระหว่างกัน 2564'!K:K)</f>
        <v>0</v>
      </c>
      <c r="E903" s="305"/>
      <c r="F903" s="305"/>
      <c r="G903" s="305"/>
      <c r="H903" s="305"/>
      <c r="I903" s="305"/>
      <c r="U903" s="155" t="str">
        <f t="shared" si="119"/>
        <v xml:space="preserve">  </v>
      </c>
    </row>
    <row r="904" spans="1:21" hidden="1">
      <c r="A904" s="308" t="s">
        <v>418</v>
      </c>
      <c r="B904" s="309" t="s">
        <v>550</v>
      </c>
      <c r="C904" s="212">
        <f>SUMIF('ตัดระหว่างกัน 2565'!D:D,'หมายเหตุ (3)'!$B904,'ตัดระหว่างกัน 2565'!L:L)-SUMIF('ตัดระหว่างกัน 2565'!D:D,$B904,'ตัดระหว่างกัน 2565'!K:K)</f>
        <v>0</v>
      </c>
      <c r="D904" s="213">
        <f>SUMIF('ตัดระหว่างกัน 2564'!D:D,$B904,'ตัดระหว่างกัน 2564'!L:L)-SUMIF('ตัดระหว่างกัน 2564'!D:D,'หมายเหตุ (3)'!$B904,'ตัดระหว่างกัน 2564'!K:K)</f>
        <v>0</v>
      </c>
      <c r="E904" s="305"/>
      <c r="F904" s="358"/>
      <c r="G904" s="305"/>
      <c r="H904" s="358"/>
      <c r="I904" s="305"/>
      <c r="U904" s="155" t="str">
        <f t="shared" si="119"/>
        <v xml:space="preserve">  </v>
      </c>
    </row>
    <row r="905" spans="1:21" hidden="1">
      <c r="A905" s="303"/>
      <c r="B905" s="352"/>
      <c r="C905" s="212"/>
      <c r="D905" s="213"/>
      <c r="E905" s="293" t="s">
        <v>560</v>
      </c>
      <c r="F905" s="347">
        <f>SUM(F885:F904)</f>
        <v>0</v>
      </c>
      <c r="G905" s="305"/>
      <c r="H905" s="347">
        <f>SUM(H885:H904)</f>
        <v>0</v>
      </c>
      <c r="I905" s="477"/>
      <c r="U905" s="155" t="str">
        <f t="shared" si="119"/>
        <v xml:space="preserve">  </v>
      </c>
    </row>
    <row r="906" spans="1:21" hidden="1">
      <c r="A906" s="300"/>
      <c r="B906" s="352"/>
      <c r="C906" s="212"/>
      <c r="D906" s="213"/>
      <c r="E906" s="293" t="s">
        <v>561</v>
      </c>
      <c r="F906" s="293"/>
      <c r="G906" s="305"/>
      <c r="H906" s="293"/>
      <c r="I906" s="293"/>
      <c r="U906" s="155" t="str">
        <f>IF(F938&lt;&gt;0,"แสดง",IF(H938&lt;&gt;0,"แสดง","  "))</f>
        <v xml:space="preserve">  </v>
      </c>
    </row>
    <row r="907" spans="1:21" hidden="1">
      <c r="A907" s="308" t="s">
        <v>563</v>
      </c>
      <c r="B907" s="348" t="s">
        <v>562</v>
      </c>
      <c r="C907" s="212">
        <f>SUMIF('ตัดระหว่างกัน 2565'!D:D,'หมายเหตุ (3)'!$B907,'ตัดระหว่างกัน 2565'!L:L)-SUMIF('ตัดระหว่างกัน 2565'!D:D,$B907,'ตัดระหว่างกัน 2565'!K:K)</f>
        <v>0</v>
      </c>
      <c r="D907" s="213">
        <f>SUMIF('ตัดระหว่างกัน 2564'!D:D,$B907,'ตัดระหว่างกัน 2564'!L:L)-SUMIF('ตัดระหว่างกัน 2564'!D:D,'หมายเหตุ (3)'!$B907,'ตัดระหว่างกัน 2564'!K:K)</f>
        <v>0</v>
      </c>
      <c r="E907" s="335" t="s">
        <v>1104</v>
      </c>
      <c r="F907" s="351">
        <f>SUM(C907:C919)</f>
        <v>0</v>
      </c>
      <c r="G907" s="305"/>
      <c r="H907" s="351">
        <f>SUM(D907:D919)</f>
        <v>0</v>
      </c>
      <c r="I907" s="305"/>
      <c r="U907" s="155" t="str">
        <f t="shared" si="119"/>
        <v xml:space="preserve">  </v>
      </c>
    </row>
    <row r="908" spans="1:21" hidden="1">
      <c r="A908" s="308" t="s">
        <v>565</v>
      </c>
      <c r="B908" s="348" t="s">
        <v>564</v>
      </c>
      <c r="C908" s="212">
        <f>SUMIF('ตัดระหว่างกัน 2565'!D:D,'หมายเหตุ (3)'!$B908,'ตัดระหว่างกัน 2565'!L:L)-SUMIF('ตัดระหว่างกัน 2565'!D:D,$B908,'ตัดระหว่างกัน 2565'!K:K)</f>
        <v>0</v>
      </c>
      <c r="D908" s="213">
        <f>SUMIF('ตัดระหว่างกัน 2564'!D:D,$B908,'ตัดระหว่างกัน 2564'!L:L)-SUMIF('ตัดระหว่างกัน 2564'!D:D,'หมายเหตุ (3)'!$B908,'ตัดระหว่างกัน 2564'!K:K)</f>
        <v>0</v>
      </c>
      <c r="E908" s="335"/>
      <c r="F908" s="305"/>
      <c r="G908" s="305"/>
      <c r="H908" s="305"/>
      <c r="I908" s="305"/>
      <c r="U908" s="155" t="str">
        <f t="shared" si="119"/>
        <v xml:space="preserve">  </v>
      </c>
    </row>
    <row r="909" spans="1:21" hidden="1">
      <c r="A909" s="308" t="s">
        <v>567</v>
      </c>
      <c r="B909" s="348" t="s">
        <v>566</v>
      </c>
      <c r="C909" s="212">
        <f>SUMIF('ตัดระหว่างกัน 2565'!D:D,'หมายเหตุ (3)'!$B909,'ตัดระหว่างกัน 2565'!L:L)-SUMIF('ตัดระหว่างกัน 2565'!D:D,$B909,'ตัดระหว่างกัน 2565'!K:K)</f>
        <v>0</v>
      </c>
      <c r="D909" s="213">
        <f>SUMIF('ตัดระหว่างกัน 2564'!D:D,$B909,'ตัดระหว่างกัน 2564'!L:L)-SUMIF('ตัดระหว่างกัน 2564'!D:D,'หมายเหตุ (3)'!$B909,'ตัดระหว่างกัน 2564'!K:K)</f>
        <v>0</v>
      </c>
      <c r="E909" s="335"/>
      <c r="F909" s="305"/>
      <c r="G909" s="305"/>
      <c r="H909" s="305"/>
      <c r="I909" s="305"/>
      <c r="U909" s="155" t="str">
        <f t="shared" si="119"/>
        <v xml:space="preserve">  </v>
      </c>
    </row>
    <row r="910" spans="1:21" hidden="1">
      <c r="A910" s="308" t="s">
        <v>569</v>
      </c>
      <c r="B910" s="348" t="s">
        <v>568</v>
      </c>
      <c r="C910" s="212">
        <f>SUMIF('ตัดระหว่างกัน 2565'!D:D,'หมายเหตุ (3)'!$B910,'ตัดระหว่างกัน 2565'!L:L)-SUMIF('ตัดระหว่างกัน 2565'!D:D,$B910,'ตัดระหว่างกัน 2565'!K:K)</f>
        <v>0</v>
      </c>
      <c r="D910" s="213">
        <f>SUMIF('ตัดระหว่างกัน 2564'!D:D,$B910,'ตัดระหว่างกัน 2564'!L:L)-SUMIF('ตัดระหว่างกัน 2564'!D:D,'หมายเหตุ (3)'!$B910,'ตัดระหว่างกัน 2564'!K:K)</f>
        <v>0</v>
      </c>
      <c r="E910" s="335"/>
      <c r="F910" s="305"/>
      <c r="G910" s="305"/>
      <c r="H910" s="305"/>
      <c r="I910" s="305"/>
      <c r="U910" s="155" t="str">
        <f t="shared" si="119"/>
        <v xml:space="preserve">  </v>
      </c>
    </row>
    <row r="911" spans="1:21" hidden="1">
      <c r="A911" s="308" t="s">
        <v>571</v>
      </c>
      <c r="B911" s="348" t="s">
        <v>570</v>
      </c>
      <c r="C911" s="212">
        <f>SUMIF('ตัดระหว่างกัน 2565'!D:D,'หมายเหตุ (3)'!$B911,'ตัดระหว่างกัน 2565'!L:L)-SUMIF('ตัดระหว่างกัน 2565'!D:D,$B911,'ตัดระหว่างกัน 2565'!K:K)</f>
        <v>0</v>
      </c>
      <c r="D911" s="213">
        <f>SUMIF('ตัดระหว่างกัน 2564'!D:D,$B911,'ตัดระหว่างกัน 2564'!L:L)-SUMIF('ตัดระหว่างกัน 2564'!D:D,'หมายเหตุ (3)'!$B911,'ตัดระหว่างกัน 2564'!K:K)</f>
        <v>0</v>
      </c>
      <c r="E911" s="335"/>
      <c r="F911" s="305"/>
      <c r="G911" s="305"/>
      <c r="H911" s="305"/>
      <c r="I911" s="305"/>
      <c r="U911" s="155" t="str">
        <f t="shared" si="119"/>
        <v xml:space="preserve">  </v>
      </c>
    </row>
    <row r="912" spans="1:21" hidden="1">
      <c r="A912" s="308" t="s">
        <v>573</v>
      </c>
      <c r="B912" s="348" t="s">
        <v>572</v>
      </c>
      <c r="C912" s="212">
        <f>SUMIF('ตัดระหว่างกัน 2565'!D:D,'หมายเหตุ (3)'!$B912,'ตัดระหว่างกัน 2565'!L:L)-SUMIF('ตัดระหว่างกัน 2565'!D:D,$B912,'ตัดระหว่างกัน 2565'!K:K)</f>
        <v>0</v>
      </c>
      <c r="D912" s="213">
        <f>SUMIF('ตัดระหว่างกัน 2564'!D:D,$B912,'ตัดระหว่างกัน 2564'!L:L)-SUMIF('ตัดระหว่างกัน 2564'!D:D,'หมายเหตุ (3)'!$B912,'ตัดระหว่างกัน 2564'!K:K)</f>
        <v>0</v>
      </c>
      <c r="E912" s="335"/>
      <c r="F912" s="305"/>
      <c r="G912" s="305"/>
      <c r="H912" s="305"/>
      <c r="I912" s="305"/>
      <c r="U912" s="155" t="str">
        <f t="shared" si="119"/>
        <v xml:space="preserve">  </v>
      </c>
    </row>
    <row r="913" spans="1:21" hidden="1">
      <c r="A913" s="308" t="s">
        <v>575</v>
      </c>
      <c r="B913" s="348" t="s">
        <v>574</v>
      </c>
      <c r="C913" s="212">
        <f>SUMIF('ตัดระหว่างกัน 2565'!D:D,'หมายเหตุ (3)'!$B913,'ตัดระหว่างกัน 2565'!L:L)-SUMIF('ตัดระหว่างกัน 2565'!D:D,$B913,'ตัดระหว่างกัน 2565'!K:K)</f>
        <v>0</v>
      </c>
      <c r="D913" s="213">
        <f>SUMIF('ตัดระหว่างกัน 2564'!D:D,$B913,'ตัดระหว่างกัน 2564'!L:L)-SUMIF('ตัดระหว่างกัน 2564'!D:D,'หมายเหตุ (3)'!$B913,'ตัดระหว่างกัน 2564'!K:K)</f>
        <v>0</v>
      </c>
      <c r="E913" s="335"/>
      <c r="F913" s="305"/>
      <c r="G913" s="305"/>
      <c r="H913" s="305"/>
      <c r="I913" s="305"/>
      <c r="U913" s="155" t="str">
        <f t="shared" si="119"/>
        <v xml:space="preserve">  </v>
      </c>
    </row>
    <row r="914" spans="1:21" hidden="1">
      <c r="A914" s="308" t="s">
        <v>577</v>
      </c>
      <c r="B914" s="348" t="s">
        <v>576</v>
      </c>
      <c r="C914" s="212">
        <f>SUMIF('ตัดระหว่างกัน 2565'!D:D,'หมายเหตุ (3)'!$B914,'ตัดระหว่างกัน 2565'!L:L)-SUMIF('ตัดระหว่างกัน 2565'!D:D,$B914,'ตัดระหว่างกัน 2565'!K:K)</f>
        <v>0</v>
      </c>
      <c r="D914" s="213">
        <f>SUMIF('ตัดระหว่างกัน 2564'!D:D,$B914,'ตัดระหว่างกัน 2564'!L:L)-SUMIF('ตัดระหว่างกัน 2564'!D:D,'หมายเหตุ (3)'!$B914,'ตัดระหว่างกัน 2564'!K:K)</f>
        <v>0</v>
      </c>
      <c r="E914" s="335"/>
      <c r="F914" s="305"/>
      <c r="G914" s="305"/>
      <c r="H914" s="305"/>
      <c r="I914" s="305"/>
      <c r="U914" s="155" t="str">
        <f t="shared" si="119"/>
        <v xml:space="preserve">  </v>
      </c>
    </row>
    <row r="915" spans="1:21" hidden="1">
      <c r="A915" s="308" t="s">
        <v>579</v>
      </c>
      <c r="B915" s="348" t="s">
        <v>578</v>
      </c>
      <c r="C915" s="212">
        <f>SUMIF('ตัดระหว่างกัน 2565'!D:D,'หมายเหตุ (3)'!$B915,'ตัดระหว่างกัน 2565'!L:L)-SUMIF('ตัดระหว่างกัน 2565'!D:D,$B915,'ตัดระหว่างกัน 2565'!K:K)</f>
        <v>0</v>
      </c>
      <c r="D915" s="213">
        <f>SUMIF('ตัดระหว่างกัน 2564'!D:D,$B915,'ตัดระหว่างกัน 2564'!L:L)-SUMIF('ตัดระหว่างกัน 2564'!D:D,'หมายเหตุ (3)'!$B915,'ตัดระหว่างกัน 2564'!K:K)</f>
        <v>0</v>
      </c>
      <c r="E915" s="335"/>
      <c r="F915" s="305"/>
      <c r="G915" s="305"/>
      <c r="H915" s="305"/>
      <c r="I915" s="305"/>
      <c r="U915" s="155" t="str">
        <f t="shared" si="119"/>
        <v xml:space="preserve">  </v>
      </c>
    </row>
    <row r="916" spans="1:21" hidden="1">
      <c r="A916" s="308" t="s">
        <v>581</v>
      </c>
      <c r="B916" s="348" t="s">
        <v>580</v>
      </c>
      <c r="C916" s="212">
        <f>SUMIF('ตัดระหว่างกัน 2565'!D:D,'หมายเหตุ (3)'!$B916,'ตัดระหว่างกัน 2565'!L:L)-SUMIF('ตัดระหว่างกัน 2565'!D:D,$B916,'ตัดระหว่างกัน 2565'!K:K)</f>
        <v>0</v>
      </c>
      <c r="D916" s="213">
        <f>SUMIF('ตัดระหว่างกัน 2564'!D:D,$B916,'ตัดระหว่างกัน 2564'!L:L)-SUMIF('ตัดระหว่างกัน 2564'!D:D,'หมายเหตุ (3)'!$B916,'ตัดระหว่างกัน 2564'!K:K)</f>
        <v>0</v>
      </c>
      <c r="E916" s="335"/>
      <c r="F916" s="305"/>
      <c r="G916" s="305"/>
      <c r="H916" s="305"/>
      <c r="I916" s="305"/>
      <c r="U916" s="155" t="str">
        <f t="shared" si="119"/>
        <v xml:space="preserve">  </v>
      </c>
    </row>
    <row r="917" spans="1:21" hidden="1">
      <c r="A917" s="308" t="s">
        <v>583</v>
      </c>
      <c r="B917" s="348" t="s">
        <v>582</v>
      </c>
      <c r="C917" s="212">
        <f>SUMIF('ตัดระหว่างกัน 2565'!D:D,'หมายเหตุ (3)'!$B917,'ตัดระหว่างกัน 2565'!L:L)-SUMIF('ตัดระหว่างกัน 2565'!D:D,$B917,'ตัดระหว่างกัน 2565'!K:K)</f>
        <v>0</v>
      </c>
      <c r="D917" s="213">
        <f>SUMIF('ตัดระหว่างกัน 2564'!D:D,$B917,'ตัดระหว่างกัน 2564'!L:L)-SUMIF('ตัดระหว่างกัน 2564'!D:D,'หมายเหตุ (3)'!$B917,'ตัดระหว่างกัน 2564'!K:K)</f>
        <v>0</v>
      </c>
      <c r="E917" s="335"/>
      <c r="F917" s="305"/>
      <c r="G917" s="305"/>
      <c r="H917" s="305"/>
      <c r="I917" s="305"/>
      <c r="U917" s="155" t="str">
        <f t="shared" si="119"/>
        <v xml:space="preserve">  </v>
      </c>
    </row>
    <row r="918" spans="1:21" hidden="1">
      <c r="A918" s="308" t="s">
        <v>585</v>
      </c>
      <c r="B918" s="348" t="s">
        <v>584</v>
      </c>
      <c r="C918" s="212">
        <f>SUMIF('ตัดระหว่างกัน 2565'!D:D,'หมายเหตุ (3)'!$B918,'ตัดระหว่างกัน 2565'!L:L)-SUMIF('ตัดระหว่างกัน 2565'!D:D,$B918,'ตัดระหว่างกัน 2565'!K:K)</f>
        <v>0</v>
      </c>
      <c r="D918" s="213">
        <f>SUMIF('ตัดระหว่างกัน 2564'!D:D,$B918,'ตัดระหว่างกัน 2564'!L:L)-SUMIF('ตัดระหว่างกัน 2564'!D:D,'หมายเหตุ (3)'!$B918,'ตัดระหว่างกัน 2564'!K:K)</f>
        <v>0</v>
      </c>
      <c r="E918" s="335"/>
      <c r="F918" s="305"/>
      <c r="G918" s="305"/>
      <c r="H918" s="305"/>
      <c r="I918" s="305"/>
      <c r="U918" s="155" t="str">
        <f t="shared" si="119"/>
        <v xml:space="preserve">  </v>
      </c>
    </row>
    <row r="919" spans="1:21" hidden="1">
      <c r="A919" s="308" t="s">
        <v>587</v>
      </c>
      <c r="B919" s="348" t="s">
        <v>586</v>
      </c>
      <c r="C919" s="212">
        <f>SUMIF('ตัดระหว่างกัน 2565'!D:D,'หมายเหตุ (3)'!$B919,'ตัดระหว่างกัน 2565'!L:L)-SUMIF('ตัดระหว่างกัน 2565'!D:D,$B919,'ตัดระหว่างกัน 2565'!K:K)</f>
        <v>0</v>
      </c>
      <c r="D919" s="213">
        <f>SUMIF('ตัดระหว่างกัน 2564'!D:D,$B919,'ตัดระหว่างกัน 2564'!L:L)-SUMIF('ตัดระหว่างกัน 2564'!D:D,'หมายเหตุ (3)'!$B919,'ตัดระหว่างกัน 2564'!K:K)</f>
        <v>0</v>
      </c>
      <c r="E919" s="335"/>
      <c r="F919" s="305"/>
      <c r="G919" s="305"/>
      <c r="H919" s="305"/>
      <c r="I919" s="305"/>
      <c r="U919" s="155" t="str">
        <f t="shared" si="119"/>
        <v xml:space="preserve">  </v>
      </c>
    </row>
    <row r="920" spans="1:21" hidden="1">
      <c r="A920" s="308" t="s">
        <v>372</v>
      </c>
      <c r="B920" s="360">
        <v>4404040108.0010004</v>
      </c>
      <c r="C920" s="212">
        <f>SUMIF('ตัดระหว่างกัน 2565'!D:D,'หมายเหตุ (3)'!$B920,'ตัดระหว่างกัน 2565'!L:L)-SUMIF('ตัดระหว่างกัน 2565'!D:D,$B920,'ตัดระหว่างกัน 2565'!K:K)</f>
        <v>0</v>
      </c>
      <c r="D920" s="213">
        <f>SUMIF('ตัดระหว่างกัน 2564'!D:D,$B920,'ตัดระหว่างกัน 2564'!L:L)-SUMIF('ตัดระหว่างกัน 2564'!D:D,'หมายเหตุ (3)'!$B920,'ตัดระหว่างกัน 2564'!K:K)</f>
        <v>0</v>
      </c>
      <c r="E920" s="305" t="s">
        <v>493</v>
      </c>
      <c r="F920" s="351">
        <f>SUM(C920:C932)</f>
        <v>0</v>
      </c>
      <c r="G920" s="305"/>
      <c r="H920" s="351">
        <f>SUM(D920:D932)</f>
        <v>0</v>
      </c>
      <c r="I920" s="305"/>
      <c r="U920" s="155" t="str">
        <f t="shared" si="119"/>
        <v xml:space="preserve">  </v>
      </c>
    </row>
    <row r="921" spans="1:21" hidden="1">
      <c r="A921" s="308" t="s">
        <v>374</v>
      </c>
      <c r="B921" s="360">
        <v>4404040108.0019999</v>
      </c>
      <c r="C921" s="212">
        <f>SUMIF('ตัดระหว่างกัน 2565'!D:D,'หมายเหตุ (3)'!$B921,'ตัดระหว่างกัน 2565'!L:L)-SUMIF('ตัดระหว่างกัน 2565'!D:D,$B921,'ตัดระหว่างกัน 2565'!K:K)</f>
        <v>0</v>
      </c>
      <c r="D921" s="213">
        <f>SUMIF('ตัดระหว่างกัน 2564'!D:D,$B921,'ตัดระหว่างกัน 2564'!L:L)-SUMIF('ตัดระหว่างกัน 2564'!D:D,'หมายเหตุ (3)'!$B921,'ตัดระหว่างกัน 2564'!K:K)</f>
        <v>0</v>
      </c>
      <c r="E921" s="305"/>
      <c r="F921" s="305"/>
      <c r="G921" s="305"/>
      <c r="H921" s="305"/>
      <c r="I921" s="305"/>
      <c r="U921" s="155" t="str">
        <f t="shared" si="119"/>
        <v xml:space="preserve">  </v>
      </c>
    </row>
    <row r="922" spans="1:21" hidden="1">
      <c r="A922" s="308" t="s">
        <v>335</v>
      </c>
      <c r="B922" s="360">
        <v>4404040109.0010004</v>
      </c>
      <c r="C922" s="212">
        <f>SUMIF('ตัดระหว่างกัน 2565'!D:D,'หมายเหตุ (3)'!$B922,'ตัดระหว่างกัน 2565'!L:L)-SUMIF('ตัดระหว่างกัน 2565'!D:D,$B922,'ตัดระหว่างกัน 2565'!K:K)</f>
        <v>0</v>
      </c>
      <c r="D922" s="213">
        <f>SUMIF('ตัดระหว่างกัน 2564'!D:D,$B922,'ตัดระหว่างกัน 2564'!L:L)-SUMIF('ตัดระหว่างกัน 2564'!D:D,'หมายเหตุ (3)'!$B922,'ตัดระหว่างกัน 2564'!K:K)</f>
        <v>0</v>
      </c>
      <c r="E922" s="305"/>
      <c r="F922" s="305"/>
      <c r="G922" s="305"/>
      <c r="H922" s="305"/>
      <c r="I922" s="305"/>
      <c r="U922" s="155" t="str">
        <f t="shared" si="119"/>
        <v xml:space="preserve">  </v>
      </c>
    </row>
    <row r="923" spans="1:21" hidden="1">
      <c r="A923" s="361" t="s">
        <v>588</v>
      </c>
      <c r="B923" s="360">
        <v>4404040111.0010004</v>
      </c>
      <c r="C923" s="212">
        <f>SUMIF('ตัดระหว่างกัน 2565'!D:D,'หมายเหตุ (3)'!$B923,'ตัดระหว่างกัน 2565'!L:L)-SUMIF('ตัดระหว่างกัน 2565'!D:D,$B923,'ตัดระหว่างกัน 2565'!K:K)</f>
        <v>0</v>
      </c>
      <c r="D923" s="213">
        <f>SUMIF('ตัดระหว่างกัน 2564'!D:D,$B923,'ตัดระหว่างกัน 2564'!L:L)-SUMIF('ตัดระหว่างกัน 2564'!D:D,'หมายเหตุ (3)'!$B923,'ตัดระหว่างกัน 2564'!K:K)</f>
        <v>0</v>
      </c>
      <c r="E923" s="305"/>
      <c r="F923" s="305"/>
      <c r="G923" s="305"/>
      <c r="H923" s="305"/>
      <c r="I923" s="305"/>
      <c r="U923" s="155" t="str">
        <f t="shared" si="119"/>
        <v xml:space="preserve">  </v>
      </c>
    </row>
    <row r="924" spans="1:21" hidden="1">
      <c r="A924" s="361" t="s">
        <v>414</v>
      </c>
      <c r="B924" s="360">
        <v>4404040112.0010004</v>
      </c>
      <c r="C924" s="212">
        <f>SUMIF('ตัดระหว่างกัน 2565'!D:D,'หมายเหตุ (3)'!$B924,'ตัดระหว่างกัน 2565'!L:L)-SUMIF('ตัดระหว่างกัน 2565'!D:D,$B924,'ตัดระหว่างกัน 2565'!K:K)</f>
        <v>0</v>
      </c>
      <c r="D924" s="213">
        <f>SUMIF('ตัดระหว่างกัน 2564'!D:D,$B924,'ตัดระหว่างกัน 2564'!L:L)-SUMIF('ตัดระหว่างกัน 2564'!D:D,'หมายเหตุ (3)'!$B924,'ตัดระหว่างกัน 2564'!K:K)</f>
        <v>0</v>
      </c>
      <c r="E924" s="305"/>
      <c r="F924" s="305"/>
      <c r="G924" s="305"/>
      <c r="H924" s="305"/>
      <c r="I924" s="305"/>
      <c r="U924" s="155" t="str">
        <f t="shared" si="119"/>
        <v xml:space="preserve">  </v>
      </c>
    </row>
    <row r="925" spans="1:21" hidden="1">
      <c r="A925" s="361" t="s">
        <v>420</v>
      </c>
      <c r="B925" s="360">
        <v>4404040115.0010004</v>
      </c>
      <c r="C925" s="212">
        <f>SUMIF('ตัดระหว่างกัน 2565'!D:D,'หมายเหตุ (3)'!$B925,'ตัดระหว่างกัน 2565'!L:L)-SUMIF('ตัดระหว่างกัน 2565'!D:D,$B925,'ตัดระหว่างกัน 2565'!K:K)</f>
        <v>0</v>
      </c>
      <c r="D925" s="213">
        <f>SUMIF('ตัดระหว่างกัน 2564'!D:D,$B925,'ตัดระหว่างกัน 2564'!L:L)-SUMIF('ตัดระหว่างกัน 2564'!D:D,'หมายเหตุ (3)'!$B925,'ตัดระหว่างกัน 2564'!K:K)</f>
        <v>0</v>
      </c>
      <c r="E925" s="305"/>
      <c r="F925" s="305"/>
      <c r="G925" s="305"/>
      <c r="H925" s="305"/>
      <c r="I925" s="305"/>
      <c r="U925" s="155" t="str">
        <f t="shared" si="119"/>
        <v xml:space="preserve">  </v>
      </c>
    </row>
    <row r="926" spans="1:21" hidden="1">
      <c r="A926" s="308" t="s">
        <v>424</v>
      </c>
      <c r="B926" s="360">
        <v>4404040116.0010004</v>
      </c>
      <c r="C926" s="212">
        <f>SUMIF('ตัดระหว่างกัน 2565'!D:D,'หมายเหตุ (3)'!$B926,'ตัดระหว่างกัน 2565'!L:L)-SUMIF('ตัดระหว่างกัน 2565'!D:D,$B926,'ตัดระหว่างกัน 2565'!K:K)</f>
        <v>0</v>
      </c>
      <c r="D926" s="213">
        <f>SUMIF('ตัดระหว่างกัน 2564'!D:D,$B926,'ตัดระหว่างกัน 2564'!L:L)-SUMIF('ตัดระหว่างกัน 2564'!D:D,'หมายเหตุ (3)'!$B926,'ตัดระหว่างกัน 2564'!K:K)</f>
        <v>0</v>
      </c>
      <c r="E926" s="305"/>
      <c r="F926" s="305"/>
      <c r="G926" s="305"/>
      <c r="H926" s="305"/>
      <c r="I926" s="305"/>
      <c r="U926" s="155" t="str">
        <f t="shared" si="119"/>
        <v xml:space="preserve">  </v>
      </c>
    </row>
    <row r="927" spans="1:21" hidden="1">
      <c r="A927" s="303" t="s">
        <v>426</v>
      </c>
      <c r="B927" s="360">
        <v>4404040117.0010004</v>
      </c>
      <c r="C927" s="212">
        <f>SUMIF('ตัดระหว่างกัน 2565'!D:D,'หมายเหตุ (3)'!$B927,'ตัดระหว่างกัน 2565'!L:L)-SUMIF('ตัดระหว่างกัน 2565'!D:D,$B927,'ตัดระหว่างกัน 2565'!K:K)</f>
        <v>0</v>
      </c>
      <c r="D927" s="213">
        <f>SUMIF('ตัดระหว่างกัน 2564'!D:D,$B927,'ตัดระหว่างกัน 2564'!L:L)-SUMIF('ตัดระหว่างกัน 2564'!D:D,'หมายเหตุ (3)'!$B927,'ตัดระหว่างกัน 2564'!K:K)</f>
        <v>0</v>
      </c>
      <c r="E927" s="305"/>
      <c r="F927" s="305"/>
      <c r="G927" s="305"/>
      <c r="H927" s="305"/>
      <c r="I927" s="305"/>
      <c r="U927" s="155" t="str">
        <f t="shared" si="119"/>
        <v xml:space="preserve">  </v>
      </c>
    </row>
    <row r="928" spans="1:21" hidden="1">
      <c r="A928" s="308" t="s">
        <v>504</v>
      </c>
      <c r="B928" s="360">
        <v>4404040118.0010004</v>
      </c>
      <c r="C928" s="212">
        <f>SUMIF('ตัดระหว่างกัน 2565'!D:D,'หมายเหตุ (3)'!$B928,'ตัดระหว่างกัน 2565'!L:L)-SUMIF('ตัดระหว่างกัน 2565'!D:D,$B928,'ตัดระหว่างกัน 2565'!K:K)</f>
        <v>0</v>
      </c>
      <c r="D928" s="213">
        <f>SUMIF('ตัดระหว่างกัน 2564'!D:D,$B928,'ตัดระหว่างกัน 2564'!L:L)-SUMIF('ตัดระหว่างกัน 2564'!D:D,'หมายเหตุ (3)'!$B928,'ตัดระหว่างกัน 2564'!K:K)</f>
        <v>0</v>
      </c>
      <c r="E928" s="305"/>
      <c r="F928" s="305"/>
      <c r="G928" s="305"/>
      <c r="H928" s="305"/>
      <c r="I928" s="305"/>
      <c r="U928" s="155" t="str">
        <f t="shared" si="119"/>
        <v xml:space="preserve">  </v>
      </c>
    </row>
    <row r="929" spans="1:21" hidden="1">
      <c r="A929" s="308" t="s">
        <v>430</v>
      </c>
      <c r="B929" s="360">
        <v>4404040119.0010004</v>
      </c>
      <c r="C929" s="212">
        <f>SUMIF('ตัดระหว่างกัน 2565'!D:D,'หมายเหตุ (3)'!$B929,'ตัดระหว่างกัน 2565'!L:L)-SUMIF('ตัดระหว่างกัน 2565'!D:D,$B929,'ตัดระหว่างกัน 2565'!K:K)</f>
        <v>0</v>
      </c>
      <c r="D929" s="213">
        <f>SUMIF('ตัดระหว่างกัน 2564'!D:D,$B929,'ตัดระหว่างกัน 2564'!L:L)-SUMIF('ตัดระหว่างกัน 2564'!D:D,'หมายเหตุ (3)'!$B929,'ตัดระหว่างกัน 2564'!K:K)</f>
        <v>0</v>
      </c>
      <c r="E929" s="305"/>
      <c r="F929" s="305"/>
      <c r="G929" s="305"/>
      <c r="H929" s="305"/>
      <c r="I929" s="305"/>
      <c r="U929" s="155" t="str">
        <f t="shared" si="119"/>
        <v xml:space="preserve">  </v>
      </c>
    </row>
    <row r="930" spans="1:21" hidden="1">
      <c r="A930" s="308" t="s">
        <v>432</v>
      </c>
      <c r="B930" s="360">
        <v>4404040120.0010004</v>
      </c>
      <c r="C930" s="212">
        <f>SUMIF('ตัดระหว่างกัน 2565'!D:D,'หมายเหตุ (3)'!$B930,'ตัดระหว่างกัน 2565'!L:L)-SUMIF('ตัดระหว่างกัน 2565'!D:D,$B930,'ตัดระหว่างกัน 2565'!K:K)</f>
        <v>0</v>
      </c>
      <c r="D930" s="213">
        <f>SUMIF('ตัดระหว่างกัน 2564'!D:D,$B930,'ตัดระหว่างกัน 2564'!L:L)-SUMIF('ตัดระหว่างกัน 2564'!D:D,'หมายเหตุ (3)'!$B930,'ตัดระหว่างกัน 2564'!K:K)</f>
        <v>0</v>
      </c>
      <c r="E930" s="305"/>
      <c r="F930" s="305"/>
      <c r="G930" s="305"/>
      <c r="H930" s="305"/>
      <c r="I930" s="305"/>
      <c r="U930" s="155" t="str">
        <f t="shared" si="119"/>
        <v xml:space="preserve">  </v>
      </c>
    </row>
    <row r="931" spans="1:21" hidden="1">
      <c r="A931" s="308" t="s">
        <v>434</v>
      </c>
      <c r="B931" s="360">
        <v>4404040121.0010004</v>
      </c>
      <c r="C931" s="212">
        <f>SUMIF('ตัดระหว่างกัน 2565'!D:D,'หมายเหตุ (3)'!$B931,'ตัดระหว่างกัน 2565'!L:L)-SUMIF('ตัดระหว่างกัน 2565'!D:D,$B931,'ตัดระหว่างกัน 2565'!K:K)</f>
        <v>0</v>
      </c>
      <c r="D931" s="213">
        <f>SUMIF('ตัดระหว่างกัน 2564'!D:D,$B931,'ตัดระหว่างกัน 2564'!L:L)-SUMIF('ตัดระหว่างกัน 2564'!D:D,'หมายเหตุ (3)'!$B931,'ตัดระหว่างกัน 2564'!K:K)</f>
        <v>0</v>
      </c>
      <c r="E931" s="305"/>
      <c r="F931" s="305"/>
      <c r="G931" s="305"/>
      <c r="H931" s="305"/>
      <c r="I931" s="305"/>
      <c r="U931" s="155" t="str">
        <f t="shared" si="119"/>
        <v xml:space="preserve">  </v>
      </c>
    </row>
    <row r="932" spans="1:21" hidden="1">
      <c r="A932" s="308" t="s">
        <v>410</v>
      </c>
      <c r="B932" s="360">
        <v>4404040199.0010004</v>
      </c>
      <c r="C932" s="212">
        <f>SUMIF('ตัดระหว่างกัน 2565'!D:D,'หมายเหตุ (3)'!$B932,'ตัดระหว่างกัน 2565'!L:L)-SUMIF('ตัดระหว่างกัน 2565'!D:D,$B932,'ตัดระหว่างกัน 2565'!K:K)</f>
        <v>0</v>
      </c>
      <c r="D932" s="213">
        <f>SUMIF('ตัดระหว่างกัน 2564'!D:D,$B932,'ตัดระหว่างกัน 2564'!L:L)-SUMIF('ตัดระหว่างกัน 2564'!D:D,'หมายเหตุ (3)'!$B932,'ตัดระหว่างกัน 2564'!K:K)</f>
        <v>0</v>
      </c>
      <c r="E932" s="305"/>
      <c r="F932" s="305"/>
      <c r="G932" s="305"/>
      <c r="H932" s="305"/>
      <c r="I932" s="305"/>
      <c r="U932" s="155" t="str">
        <f t="shared" si="119"/>
        <v xml:space="preserve">  </v>
      </c>
    </row>
    <row r="933" spans="1:21" hidden="1">
      <c r="A933" s="303" t="s">
        <v>486</v>
      </c>
      <c r="B933" s="304" t="s">
        <v>589</v>
      </c>
      <c r="C933" s="212">
        <f>SUMIF('ตัดระหว่างกัน 2565'!D:D,'หมายเหตุ (3)'!$B933,'ตัดระหว่างกัน 2565'!L:L)-SUMIF('ตัดระหว่างกัน 2565'!D:D,$B933,'ตัดระหว่างกัน 2565'!K:K)</f>
        <v>0</v>
      </c>
      <c r="D933" s="213">
        <f>SUMIF('ตัดระหว่างกัน 2564'!D:D,$B933,'ตัดระหว่างกัน 2564'!L:L)-SUMIF('ตัดระหว่างกัน 2564'!D:D,'หมายเหตุ (3)'!$B933,'ตัดระหว่างกัน 2564'!K:K)</f>
        <v>0</v>
      </c>
      <c r="E933" s="305" t="s">
        <v>1103</v>
      </c>
      <c r="F933" s="351">
        <f>SUM(C933:C937)</f>
        <v>0</v>
      </c>
      <c r="G933" s="305"/>
      <c r="H933" s="351">
        <f>SUM(D933:D937)</f>
        <v>0</v>
      </c>
      <c r="I933" s="305"/>
      <c r="U933" s="155" t="str">
        <f t="shared" si="119"/>
        <v xml:space="preserve">  </v>
      </c>
    </row>
    <row r="934" spans="1:21" hidden="1">
      <c r="A934" s="361" t="s">
        <v>416</v>
      </c>
      <c r="B934" s="360">
        <v>4404040113.0010004</v>
      </c>
      <c r="C934" s="212">
        <f>SUMIF('ตัดระหว่างกัน 2565'!D:D,'หมายเหตุ (3)'!$B934,'ตัดระหว่างกัน 2565'!L:L)-SUMIF('ตัดระหว่างกัน 2565'!D:D,$B934,'ตัดระหว่างกัน 2565'!K:K)</f>
        <v>0</v>
      </c>
      <c r="D934" s="213">
        <f>SUMIF('ตัดระหว่างกัน 2564'!D:D,$B934,'ตัดระหว่างกัน 2564'!L:L)-SUMIF('ตัดระหว่างกัน 2564'!D:D,'หมายเหตุ (3)'!$B934,'ตัดระหว่างกัน 2564'!K:K)</f>
        <v>0</v>
      </c>
      <c r="E934" s="305"/>
      <c r="F934" s="305"/>
      <c r="G934" s="305"/>
      <c r="H934" s="305"/>
      <c r="I934" s="305"/>
      <c r="U934" s="155" t="str">
        <f t="shared" si="119"/>
        <v xml:space="preserve">  </v>
      </c>
    </row>
    <row r="935" spans="1:21" hidden="1">
      <c r="A935" s="303" t="s">
        <v>1050</v>
      </c>
      <c r="B935" s="360">
        <v>4404040113.0019999</v>
      </c>
      <c r="C935" s="212">
        <f>SUMIF('ตัดระหว่างกัน 2565'!D:D,'หมายเหตุ (3)'!$B935,'ตัดระหว่างกัน 2565'!L:L)-SUMIF('ตัดระหว่างกัน 2565'!D:D,$B935,'ตัดระหว่างกัน 2565'!K:K)</f>
        <v>0</v>
      </c>
      <c r="D935" s="213">
        <f>SUMIF('ตัดระหว่างกัน 2564'!D:D,$B935,'ตัดระหว่างกัน 2564'!L:L)-SUMIF('ตัดระหว่างกัน 2564'!D:D,'หมายเหตุ (3)'!$B935,'ตัดระหว่างกัน 2564'!K:K)</f>
        <v>0</v>
      </c>
      <c r="E935" s="305"/>
      <c r="F935" s="305"/>
      <c r="G935" s="305"/>
      <c r="H935" s="305"/>
      <c r="I935" s="305"/>
      <c r="U935" s="155" t="str">
        <f t="shared" si="119"/>
        <v xml:space="preserve">  </v>
      </c>
    </row>
    <row r="936" spans="1:21" hidden="1">
      <c r="A936" s="303" t="s">
        <v>1051</v>
      </c>
      <c r="B936" s="360">
        <v>4404040113.0030003</v>
      </c>
      <c r="C936" s="212">
        <f>SUMIF('ตัดระหว่างกัน 2565'!D:D,'หมายเหตุ (3)'!$B936,'ตัดระหว่างกัน 2565'!L:L)-SUMIF('ตัดระหว่างกัน 2565'!D:D,$B936,'ตัดระหว่างกัน 2565'!K:K)</f>
        <v>0</v>
      </c>
      <c r="D936" s="213">
        <f>SUMIF('ตัดระหว่างกัน 2564'!D:D,$B936,'ตัดระหว่างกัน 2564'!L:L)-SUMIF('ตัดระหว่างกัน 2564'!D:D,'หมายเหตุ (3)'!$B936,'ตัดระหว่างกัน 2564'!K:K)</f>
        <v>0</v>
      </c>
      <c r="E936" s="305"/>
      <c r="F936" s="305"/>
      <c r="G936" s="305"/>
      <c r="H936" s="305"/>
      <c r="I936" s="305"/>
      <c r="U936" s="155" t="str">
        <f t="shared" si="119"/>
        <v xml:space="preserve">  </v>
      </c>
    </row>
    <row r="937" spans="1:21" hidden="1">
      <c r="A937" s="361" t="s">
        <v>418</v>
      </c>
      <c r="B937" s="360">
        <v>4404040114.0010004</v>
      </c>
      <c r="C937" s="212">
        <f>SUMIF('ตัดระหว่างกัน 2565'!D:D,'หมายเหตุ (3)'!$B937,'ตัดระหว่างกัน 2565'!L:L)-SUMIF('ตัดระหว่างกัน 2565'!D:D,$B937,'ตัดระหว่างกัน 2565'!K:K)</f>
        <v>0</v>
      </c>
      <c r="D937" s="213">
        <f>SUMIF('ตัดระหว่างกัน 2564'!D:D,$B937,'ตัดระหว่างกัน 2564'!L:L)-SUMIF('ตัดระหว่างกัน 2564'!D:D,'หมายเหตุ (3)'!$B937,'ตัดระหว่างกัน 2564'!K:K)</f>
        <v>0</v>
      </c>
      <c r="E937" s="305"/>
      <c r="F937" s="358"/>
      <c r="G937" s="305"/>
      <c r="H937" s="358"/>
      <c r="I937" s="305"/>
      <c r="U937" s="155" t="str">
        <f t="shared" si="119"/>
        <v xml:space="preserve">  </v>
      </c>
    </row>
    <row r="938" spans="1:21" hidden="1">
      <c r="A938" s="300"/>
      <c r="B938" s="352"/>
      <c r="C938" s="212"/>
      <c r="D938" s="213"/>
      <c r="E938" s="293" t="s">
        <v>590</v>
      </c>
      <c r="F938" s="362">
        <f>SUM(F907:F937)</f>
        <v>0</v>
      </c>
      <c r="G938" s="305"/>
      <c r="H938" s="362">
        <f>SUM(H907:H937)</f>
        <v>0</v>
      </c>
      <c r="I938" s="477"/>
      <c r="U938" s="155" t="str">
        <f t="shared" si="119"/>
        <v xml:space="preserve">  </v>
      </c>
    </row>
    <row r="939" spans="1:21">
      <c r="A939" s="300"/>
      <c r="B939" s="352"/>
      <c r="C939" s="212"/>
      <c r="D939" s="213"/>
      <c r="E939" s="293" t="s">
        <v>591</v>
      </c>
      <c r="F939" s="293"/>
      <c r="G939" s="305"/>
      <c r="H939" s="293"/>
      <c r="I939" s="293"/>
      <c r="U939" s="155" t="str">
        <f>IF(F961&lt;&gt;0,"แสดง",IF(H961&lt;&gt;0,"แสดง","  "))</f>
        <v>แสดง</v>
      </c>
    </row>
    <row r="940" spans="1:21" hidden="1">
      <c r="A940" s="361" t="s">
        <v>593</v>
      </c>
      <c r="B940" s="304" t="s">
        <v>592</v>
      </c>
      <c r="C940" s="212">
        <f>SUMIF('ตัดระหว่างกัน 2565'!D:D,'หมายเหตุ (3)'!$B940,'ตัดระหว่างกัน 2565'!L:L)-SUMIF('ตัดระหว่างกัน 2565'!D:D,$B940,'ตัดระหว่างกัน 2565'!K:K)</f>
        <v>0</v>
      </c>
      <c r="D940" s="213">
        <f>SUMIF('ตัดระหว่างกัน 2564'!D:D,$B940,'ตัดระหว่างกัน 2564'!L:L)-SUMIF('ตัดระหว่างกัน 2564'!D:D,'หมายเหตุ (3)'!$B940,'ตัดระหว่างกัน 2564'!K:K)</f>
        <v>0</v>
      </c>
      <c r="E940" s="335" t="s">
        <v>1106</v>
      </c>
      <c r="F940" s="306">
        <f>SUM(C940:C941)</f>
        <v>0</v>
      </c>
      <c r="G940" s="305"/>
      <c r="H940" s="306">
        <f>SUM(D940:D941)</f>
        <v>0</v>
      </c>
      <c r="I940" s="307"/>
      <c r="U940" s="155" t="str">
        <f t="shared" si="119"/>
        <v xml:space="preserve">  </v>
      </c>
    </row>
    <row r="941" spans="1:21" hidden="1">
      <c r="A941" s="361" t="s">
        <v>595</v>
      </c>
      <c r="B941" s="304" t="s">
        <v>594</v>
      </c>
      <c r="C941" s="212">
        <f>SUMIF('ตัดระหว่างกัน 2565'!D:D,'หมายเหตุ (3)'!$B941,'ตัดระหว่างกัน 2565'!L:L)-SUMIF('ตัดระหว่างกัน 2565'!D:D,$B941,'ตัดระหว่างกัน 2565'!K:K)</f>
        <v>0</v>
      </c>
      <c r="D941" s="213">
        <f>SUMIF('ตัดระหว่างกัน 2564'!D:D,$B941,'ตัดระหว่างกัน 2564'!L:L)-SUMIF('ตัดระหว่างกัน 2564'!D:D,'หมายเหตุ (3)'!$B941,'ตัดระหว่างกัน 2564'!K:K)</f>
        <v>0</v>
      </c>
      <c r="E941" s="335"/>
      <c r="F941" s="305"/>
      <c r="G941" s="305"/>
      <c r="H941" s="305"/>
      <c r="I941" s="305"/>
      <c r="U941" s="155" t="str">
        <f t="shared" si="119"/>
        <v xml:space="preserve">  </v>
      </c>
    </row>
    <row r="942" spans="1:21" hidden="1">
      <c r="A942" s="361" t="s">
        <v>585</v>
      </c>
      <c r="B942" s="304" t="s">
        <v>596</v>
      </c>
      <c r="C942" s="212">
        <f>SUMIF('ตัดระหว่างกัน 2565'!D:D,'หมายเหตุ (3)'!$B942,'ตัดระหว่างกัน 2565'!L:L)-SUMIF('ตัดระหว่างกัน 2565'!D:D,$B942,'ตัดระหว่างกัน 2565'!K:K)</f>
        <v>0</v>
      </c>
      <c r="D942" s="213">
        <f>SUMIF('ตัดระหว่างกัน 2564'!D:D,$B942,'ตัดระหว่างกัน 2564'!L:L)-SUMIF('ตัดระหว่างกัน 2564'!D:D,'หมายเหตุ (3)'!$B942,'ตัดระหว่างกัน 2564'!K:K)</f>
        <v>0</v>
      </c>
      <c r="E942" s="335" t="s">
        <v>1104</v>
      </c>
      <c r="F942" s="306">
        <f>SUM(C942:C943)</f>
        <v>0</v>
      </c>
      <c r="G942" s="305"/>
      <c r="H942" s="306">
        <f>SUM(D942:D943)</f>
        <v>0</v>
      </c>
      <c r="I942" s="307"/>
      <c r="U942" s="155" t="str">
        <f t="shared" si="119"/>
        <v xml:space="preserve">  </v>
      </c>
    </row>
    <row r="943" spans="1:21" hidden="1">
      <c r="A943" s="361" t="s">
        <v>587</v>
      </c>
      <c r="B943" s="304" t="s">
        <v>597</v>
      </c>
      <c r="C943" s="212">
        <f>SUMIF('ตัดระหว่างกัน 2565'!D:D,'หมายเหตุ (3)'!$B943,'ตัดระหว่างกัน 2565'!L:L)-SUMIF('ตัดระหว่างกัน 2565'!D:D,$B943,'ตัดระหว่างกัน 2565'!K:K)</f>
        <v>0</v>
      </c>
      <c r="D943" s="213">
        <f>SUMIF('ตัดระหว่างกัน 2564'!D:D,$B943,'ตัดระหว่างกัน 2564'!L:L)-SUMIF('ตัดระหว่างกัน 2564'!D:D,'หมายเหตุ (3)'!$B943,'ตัดระหว่างกัน 2564'!K:K)</f>
        <v>0</v>
      </c>
      <c r="E943" s="335"/>
      <c r="F943" s="305"/>
      <c r="G943" s="305"/>
      <c r="H943" s="305"/>
      <c r="I943" s="305"/>
      <c r="U943" s="155" t="str">
        <f t="shared" si="119"/>
        <v xml:space="preserve">  </v>
      </c>
    </row>
    <row r="944" spans="1:21">
      <c r="A944" s="308" t="s">
        <v>372</v>
      </c>
      <c r="B944" s="363">
        <v>4404050105.0010004</v>
      </c>
      <c r="C944" s="212">
        <f>SUMIF('ตัดระหว่างกัน 2565'!D:D,'หมายเหตุ (3)'!$B944,'ตัดระหว่างกัน 2565'!L:L)-SUMIF('ตัดระหว่างกัน 2565'!D:D,$B944,'ตัดระหว่างกัน 2565'!K:K)</f>
        <v>2427.19</v>
      </c>
      <c r="D944" s="213">
        <f>SUMIF('ตัดระหว่างกัน 2564'!D:D,$B944,'ตัดระหว่างกัน 2564'!L:L)-SUMIF('ตัดระหว่างกัน 2564'!D:D,'หมายเหตุ (3)'!$B944,'ตัดระหว่างกัน 2564'!K:K)</f>
        <v>2204.16</v>
      </c>
      <c r="E944" s="305" t="s">
        <v>493</v>
      </c>
      <c r="F944" s="346">
        <f>SUM(C944:C955)</f>
        <v>2427.19</v>
      </c>
      <c r="G944" s="305"/>
      <c r="H944" s="346">
        <f>SUM(D944:D955)</f>
        <v>2204.16</v>
      </c>
      <c r="I944" s="264"/>
      <c r="U944" s="155" t="str">
        <f t="shared" si="119"/>
        <v>แสดง</v>
      </c>
    </row>
    <row r="945" spans="1:21" hidden="1">
      <c r="A945" s="308" t="s">
        <v>374</v>
      </c>
      <c r="B945" s="363">
        <v>4404050105.0019999</v>
      </c>
      <c r="C945" s="212">
        <f>SUMIF('ตัดระหว่างกัน 2565'!D:D,'หมายเหตุ (3)'!$B945,'ตัดระหว่างกัน 2565'!L:L)-SUMIF('ตัดระหว่างกัน 2565'!D:D,$B945,'ตัดระหว่างกัน 2565'!K:K)</f>
        <v>0</v>
      </c>
      <c r="D945" s="213">
        <f>SUMIF('ตัดระหว่างกัน 2564'!D:D,$B945,'ตัดระหว่างกัน 2564'!L:L)-SUMIF('ตัดระหว่างกัน 2564'!D:D,'หมายเหตุ (3)'!$B945,'ตัดระหว่างกัน 2564'!K:K)</f>
        <v>0</v>
      </c>
      <c r="E945" s="305"/>
      <c r="F945" s="264"/>
      <c r="G945" s="305"/>
      <c r="H945" s="264"/>
      <c r="I945" s="264"/>
      <c r="U945" s="155" t="str">
        <f t="shared" si="119"/>
        <v xml:space="preserve">  </v>
      </c>
    </row>
    <row r="946" spans="1:21" hidden="1">
      <c r="A946" s="308" t="s">
        <v>335</v>
      </c>
      <c r="B946" s="363">
        <v>4404050106.0010004</v>
      </c>
      <c r="C946" s="212">
        <f>SUMIF('ตัดระหว่างกัน 2565'!D:D,'หมายเหตุ (3)'!$B946,'ตัดระหว่างกัน 2565'!L:L)-SUMIF('ตัดระหว่างกัน 2565'!D:D,$B946,'ตัดระหว่างกัน 2565'!K:K)</f>
        <v>0</v>
      </c>
      <c r="D946" s="213">
        <f>SUMIF('ตัดระหว่างกัน 2564'!D:D,$B946,'ตัดระหว่างกัน 2564'!L:L)-SUMIF('ตัดระหว่างกัน 2564'!D:D,'หมายเหตุ (3)'!$B946,'ตัดระหว่างกัน 2564'!K:K)</f>
        <v>0</v>
      </c>
      <c r="E946" s="305"/>
      <c r="F946" s="264"/>
      <c r="G946" s="305"/>
      <c r="H946" s="264"/>
      <c r="I946" s="264"/>
      <c r="U946" s="155" t="str">
        <f t="shared" si="119"/>
        <v xml:space="preserve">  </v>
      </c>
    </row>
    <row r="947" spans="1:21" hidden="1">
      <c r="A947" s="361" t="s">
        <v>414</v>
      </c>
      <c r="B947" s="363">
        <v>4404050108.0010004</v>
      </c>
      <c r="C947" s="212">
        <f>SUMIF('ตัดระหว่างกัน 2565'!D:D,'หมายเหตุ (3)'!$B947,'ตัดระหว่างกัน 2565'!L:L)-SUMIF('ตัดระหว่างกัน 2565'!D:D,$B947,'ตัดระหว่างกัน 2565'!K:K)</f>
        <v>0</v>
      </c>
      <c r="D947" s="213">
        <f>SUMIF('ตัดระหว่างกัน 2564'!D:D,$B947,'ตัดระหว่างกัน 2564'!L:L)-SUMIF('ตัดระหว่างกัน 2564'!D:D,'หมายเหตุ (3)'!$B947,'ตัดระหว่างกัน 2564'!K:K)</f>
        <v>0</v>
      </c>
      <c r="E947" s="305"/>
      <c r="F947" s="264"/>
      <c r="G947" s="305"/>
      <c r="H947" s="264"/>
      <c r="I947" s="264"/>
      <c r="U947" s="155" t="str">
        <f t="shared" si="119"/>
        <v xml:space="preserve">  </v>
      </c>
    </row>
    <row r="948" spans="1:21" hidden="1">
      <c r="A948" s="361" t="s">
        <v>420</v>
      </c>
      <c r="B948" s="363">
        <v>4404050111.0010004</v>
      </c>
      <c r="C948" s="212">
        <f>SUMIF('ตัดระหว่างกัน 2565'!D:D,'หมายเหตุ (3)'!$B948,'ตัดระหว่างกัน 2565'!L:L)-SUMIF('ตัดระหว่างกัน 2565'!D:D,$B948,'ตัดระหว่างกัน 2565'!K:K)</f>
        <v>0</v>
      </c>
      <c r="D948" s="213">
        <f>SUMIF('ตัดระหว่างกัน 2564'!D:D,$B948,'ตัดระหว่างกัน 2564'!L:L)-SUMIF('ตัดระหว่างกัน 2564'!D:D,'หมายเหตุ (3)'!$B948,'ตัดระหว่างกัน 2564'!K:K)</f>
        <v>0</v>
      </c>
      <c r="E948" s="305"/>
      <c r="F948" s="264"/>
      <c r="G948" s="305"/>
      <c r="H948" s="264"/>
      <c r="I948" s="264"/>
      <c r="U948" s="155" t="str">
        <f t="shared" si="119"/>
        <v xml:space="preserve">  </v>
      </c>
    </row>
    <row r="949" spans="1:21" hidden="1">
      <c r="A949" s="308" t="s">
        <v>424</v>
      </c>
      <c r="B949" s="363">
        <v>4404050112.0010004</v>
      </c>
      <c r="C949" s="212">
        <f>SUMIF('ตัดระหว่างกัน 2565'!D:D,'หมายเหตุ (3)'!$B949,'ตัดระหว่างกัน 2565'!L:L)-SUMIF('ตัดระหว่างกัน 2565'!D:D,$B949,'ตัดระหว่างกัน 2565'!K:K)</f>
        <v>0</v>
      </c>
      <c r="D949" s="213">
        <f>SUMIF('ตัดระหว่างกัน 2564'!D:D,$B949,'ตัดระหว่างกัน 2564'!L:L)-SUMIF('ตัดระหว่างกัน 2564'!D:D,'หมายเหตุ (3)'!$B949,'ตัดระหว่างกัน 2564'!K:K)</f>
        <v>0</v>
      </c>
      <c r="E949" s="305"/>
      <c r="F949" s="264"/>
      <c r="G949" s="305"/>
      <c r="H949" s="264"/>
      <c r="I949" s="264"/>
      <c r="U949" s="155" t="str">
        <f t="shared" si="119"/>
        <v xml:space="preserve">  </v>
      </c>
    </row>
    <row r="950" spans="1:21" hidden="1">
      <c r="A950" s="303" t="s">
        <v>426</v>
      </c>
      <c r="B950" s="363">
        <v>4404050113.0010004</v>
      </c>
      <c r="C950" s="212">
        <f>SUMIF('ตัดระหว่างกัน 2565'!D:D,'หมายเหตุ (3)'!$B950,'ตัดระหว่างกัน 2565'!L:L)-SUMIF('ตัดระหว่างกัน 2565'!D:D,$B950,'ตัดระหว่างกัน 2565'!K:K)</f>
        <v>0</v>
      </c>
      <c r="D950" s="213">
        <f>SUMIF('ตัดระหว่างกัน 2564'!D:D,$B950,'ตัดระหว่างกัน 2564'!L:L)-SUMIF('ตัดระหว่างกัน 2564'!D:D,'หมายเหตุ (3)'!$B950,'ตัดระหว่างกัน 2564'!K:K)</f>
        <v>0</v>
      </c>
      <c r="E950" s="305"/>
      <c r="F950" s="264"/>
      <c r="G950" s="305"/>
      <c r="H950" s="264"/>
      <c r="I950" s="264"/>
      <c r="U950" s="155" t="str">
        <f t="shared" si="119"/>
        <v xml:space="preserve">  </v>
      </c>
    </row>
    <row r="951" spans="1:21" hidden="1">
      <c r="A951" s="308" t="s">
        <v>504</v>
      </c>
      <c r="B951" s="363">
        <v>4404050114.0010004</v>
      </c>
      <c r="C951" s="212">
        <f>SUMIF('ตัดระหว่างกัน 2565'!D:D,'หมายเหตุ (3)'!$B951,'ตัดระหว่างกัน 2565'!L:L)-SUMIF('ตัดระหว่างกัน 2565'!D:D,$B951,'ตัดระหว่างกัน 2565'!K:K)</f>
        <v>0</v>
      </c>
      <c r="D951" s="213">
        <f>SUMIF('ตัดระหว่างกัน 2564'!D:D,$B951,'ตัดระหว่างกัน 2564'!L:L)-SUMIF('ตัดระหว่างกัน 2564'!D:D,'หมายเหตุ (3)'!$B951,'ตัดระหว่างกัน 2564'!K:K)</f>
        <v>0</v>
      </c>
      <c r="E951" s="305"/>
      <c r="F951" s="264"/>
      <c r="G951" s="305"/>
      <c r="H951" s="264"/>
      <c r="I951" s="264"/>
      <c r="U951" s="155" t="str">
        <f t="shared" si="119"/>
        <v xml:space="preserve">  </v>
      </c>
    </row>
    <row r="952" spans="1:21" hidden="1">
      <c r="A952" s="308" t="s">
        <v>430</v>
      </c>
      <c r="B952" s="363">
        <v>4404050115.0010004</v>
      </c>
      <c r="C952" s="212">
        <f>SUMIF('ตัดระหว่างกัน 2565'!D:D,'หมายเหตุ (3)'!$B952,'ตัดระหว่างกัน 2565'!L:L)-SUMIF('ตัดระหว่างกัน 2565'!D:D,$B952,'ตัดระหว่างกัน 2565'!K:K)</f>
        <v>0</v>
      </c>
      <c r="D952" s="213">
        <f>SUMIF('ตัดระหว่างกัน 2564'!D:D,$B952,'ตัดระหว่างกัน 2564'!L:L)-SUMIF('ตัดระหว่างกัน 2564'!D:D,'หมายเหตุ (3)'!$B952,'ตัดระหว่างกัน 2564'!K:K)</f>
        <v>0</v>
      </c>
      <c r="E952" s="305"/>
      <c r="F952" s="264"/>
      <c r="G952" s="305"/>
      <c r="H952" s="264"/>
      <c r="I952" s="264"/>
      <c r="U952" s="155" t="str">
        <f t="shared" si="119"/>
        <v xml:space="preserve">  </v>
      </c>
    </row>
    <row r="953" spans="1:21" hidden="1">
      <c r="A953" s="308" t="s">
        <v>432</v>
      </c>
      <c r="B953" s="363">
        <v>4404050116.0010004</v>
      </c>
      <c r="C953" s="212">
        <f>SUMIF('ตัดระหว่างกัน 2565'!D:D,'หมายเหตุ (3)'!$B953,'ตัดระหว่างกัน 2565'!L:L)-SUMIF('ตัดระหว่างกัน 2565'!D:D,$B953,'ตัดระหว่างกัน 2565'!K:K)</f>
        <v>0</v>
      </c>
      <c r="D953" s="213">
        <f>SUMIF('ตัดระหว่างกัน 2564'!D:D,$B953,'ตัดระหว่างกัน 2564'!L:L)-SUMIF('ตัดระหว่างกัน 2564'!D:D,'หมายเหตุ (3)'!$B953,'ตัดระหว่างกัน 2564'!K:K)</f>
        <v>0</v>
      </c>
      <c r="E953" s="305"/>
      <c r="F953" s="264"/>
      <c r="G953" s="305"/>
      <c r="H953" s="264"/>
      <c r="I953" s="264"/>
      <c r="U953" s="155" t="str">
        <f t="shared" si="119"/>
        <v xml:space="preserve">  </v>
      </c>
    </row>
    <row r="954" spans="1:21" hidden="1">
      <c r="A954" s="308" t="s">
        <v>434</v>
      </c>
      <c r="B954" s="363">
        <v>4404050117.0010004</v>
      </c>
      <c r="C954" s="212">
        <f>SUMIF('ตัดระหว่างกัน 2565'!D:D,'หมายเหตุ (3)'!$B954,'ตัดระหว่างกัน 2565'!L:L)-SUMIF('ตัดระหว่างกัน 2565'!D:D,$B954,'ตัดระหว่างกัน 2565'!K:K)</f>
        <v>0</v>
      </c>
      <c r="D954" s="213">
        <f>SUMIF('ตัดระหว่างกัน 2564'!D:D,$B954,'ตัดระหว่างกัน 2564'!L:L)-SUMIF('ตัดระหว่างกัน 2564'!D:D,'หมายเหตุ (3)'!$B954,'ตัดระหว่างกัน 2564'!K:K)</f>
        <v>0</v>
      </c>
      <c r="E954" s="305"/>
      <c r="F954" s="264"/>
      <c r="G954" s="305"/>
      <c r="H954" s="264"/>
      <c r="I954" s="264"/>
      <c r="U954" s="155" t="str">
        <f t="shared" si="119"/>
        <v xml:space="preserve">  </v>
      </c>
    </row>
    <row r="955" spans="1:21" hidden="1">
      <c r="A955" s="308" t="s">
        <v>410</v>
      </c>
      <c r="B955" s="363">
        <v>4404050199.0010004</v>
      </c>
      <c r="C955" s="212">
        <f>SUMIF('ตัดระหว่างกัน 2565'!D:D,'หมายเหตุ (3)'!$B955,'ตัดระหว่างกัน 2565'!L:L)-SUMIF('ตัดระหว่างกัน 2565'!D:D,$B955,'ตัดระหว่างกัน 2565'!K:K)</f>
        <v>0</v>
      </c>
      <c r="D955" s="213">
        <f>SUMIF('ตัดระหว่างกัน 2564'!D:D,$B955,'ตัดระหว่างกัน 2564'!L:L)-SUMIF('ตัดระหว่างกัน 2564'!D:D,'หมายเหตุ (3)'!$B955,'ตัดระหว่างกัน 2564'!K:K)</f>
        <v>0</v>
      </c>
      <c r="E955" s="305"/>
      <c r="F955" s="264"/>
      <c r="G955" s="305"/>
      <c r="H955" s="264"/>
      <c r="I955" s="264"/>
      <c r="U955" s="155" t="str">
        <f t="shared" si="119"/>
        <v xml:space="preserve">  </v>
      </c>
    </row>
    <row r="956" spans="1:21" hidden="1">
      <c r="A956" s="303" t="s">
        <v>486</v>
      </c>
      <c r="B956" s="304" t="s">
        <v>598</v>
      </c>
      <c r="C956" s="212">
        <f>SUMIF('ตัดระหว่างกัน 2565'!D:D,'หมายเหตุ (3)'!$B956,'ตัดระหว่างกัน 2565'!L:L)-SUMIF('ตัดระหว่างกัน 2565'!D:D,$B956,'ตัดระหว่างกัน 2565'!K:K)</f>
        <v>0</v>
      </c>
      <c r="D956" s="213">
        <f>SUMIF('ตัดระหว่างกัน 2564'!D:D,$B956,'ตัดระหว่างกัน 2564'!L:L)-SUMIF('ตัดระหว่างกัน 2564'!D:D,'หมายเหตุ (3)'!$B956,'ตัดระหว่างกัน 2564'!K:K)</f>
        <v>0</v>
      </c>
      <c r="E956" s="305" t="s">
        <v>1103</v>
      </c>
      <c r="F956" s="351">
        <f>SUM(C956:C960)</f>
        <v>0</v>
      </c>
      <c r="G956" s="305"/>
      <c r="H956" s="351">
        <f>SUM(D956:D960)</f>
        <v>0</v>
      </c>
      <c r="I956" s="305"/>
      <c r="U956" s="155" t="str">
        <f t="shared" si="119"/>
        <v xml:space="preserve">  </v>
      </c>
    </row>
    <row r="957" spans="1:21" hidden="1">
      <c r="A957" s="361" t="s">
        <v>416</v>
      </c>
      <c r="B957" s="363">
        <v>4404050109.0010004</v>
      </c>
      <c r="C957" s="212">
        <f>SUMIF('ตัดระหว่างกัน 2565'!D:D,'หมายเหตุ (3)'!$B957,'ตัดระหว่างกัน 2565'!L:L)-SUMIF('ตัดระหว่างกัน 2565'!D:D,$B957,'ตัดระหว่างกัน 2565'!K:K)</f>
        <v>0</v>
      </c>
      <c r="D957" s="213">
        <f>SUMIF('ตัดระหว่างกัน 2564'!D:D,$B957,'ตัดระหว่างกัน 2564'!L:L)-SUMIF('ตัดระหว่างกัน 2564'!D:D,'หมายเหตุ (3)'!$B957,'ตัดระหว่างกัน 2564'!K:K)</f>
        <v>0</v>
      </c>
      <c r="E957" s="305"/>
      <c r="F957" s="305"/>
      <c r="G957" s="305"/>
      <c r="H957" s="305"/>
      <c r="I957" s="305"/>
      <c r="U957" s="155" t="str">
        <f t="shared" si="119"/>
        <v xml:space="preserve">  </v>
      </c>
    </row>
    <row r="958" spans="1:21" hidden="1">
      <c r="A958" s="303" t="s">
        <v>1050</v>
      </c>
      <c r="B958" s="363">
        <v>4404050109.0019999</v>
      </c>
      <c r="C958" s="212">
        <f>SUMIF('ตัดระหว่างกัน 2565'!D:D,'หมายเหตุ (3)'!$B958,'ตัดระหว่างกัน 2565'!L:L)-SUMIF('ตัดระหว่างกัน 2565'!D:D,$B958,'ตัดระหว่างกัน 2565'!K:K)</f>
        <v>0</v>
      </c>
      <c r="D958" s="213">
        <f>SUMIF('ตัดระหว่างกัน 2564'!D:D,$B958,'ตัดระหว่างกัน 2564'!L:L)-SUMIF('ตัดระหว่างกัน 2564'!D:D,'หมายเหตุ (3)'!$B958,'ตัดระหว่างกัน 2564'!K:K)</f>
        <v>0</v>
      </c>
      <c r="E958" s="305"/>
      <c r="F958" s="305"/>
      <c r="G958" s="305"/>
      <c r="H958" s="305"/>
      <c r="I958" s="305"/>
      <c r="U958" s="155" t="str">
        <f t="shared" ref="U958:U1013" si="120">IF(F958&lt;&gt;0,"แสดง",IF(H958&lt;&gt;0,"แสดง","  "))</f>
        <v xml:space="preserve">  </v>
      </c>
    </row>
    <row r="959" spans="1:21" hidden="1">
      <c r="A959" s="303" t="s">
        <v>1051</v>
      </c>
      <c r="B959" s="363">
        <v>4404050109.0030003</v>
      </c>
      <c r="C959" s="212">
        <f>SUMIF('ตัดระหว่างกัน 2565'!D:D,'หมายเหตุ (3)'!$B959,'ตัดระหว่างกัน 2565'!L:L)-SUMIF('ตัดระหว่างกัน 2565'!D:D,$B959,'ตัดระหว่างกัน 2565'!K:K)</f>
        <v>0</v>
      </c>
      <c r="D959" s="213">
        <f>SUMIF('ตัดระหว่างกัน 2564'!D:D,$B959,'ตัดระหว่างกัน 2564'!L:L)-SUMIF('ตัดระหว่างกัน 2564'!D:D,'หมายเหตุ (3)'!$B959,'ตัดระหว่างกัน 2564'!K:K)</f>
        <v>0</v>
      </c>
      <c r="E959" s="305"/>
      <c r="F959" s="305"/>
      <c r="G959" s="305"/>
      <c r="H959" s="305"/>
      <c r="I959" s="305"/>
      <c r="U959" s="155" t="str">
        <f t="shared" si="120"/>
        <v xml:space="preserve">  </v>
      </c>
    </row>
    <row r="960" spans="1:21" hidden="1">
      <c r="A960" s="361" t="s">
        <v>418</v>
      </c>
      <c r="B960" s="363">
        <v>4404050110.0010004</v>
      </c>
      <c r="C960" s="212">
        <f>SUMIF('ตัดระหว่างกัน 2565'!D:D,'หมายเหตุ (3)'!$B960,'ตัดระหว่างกัน 2565'!L:L)-SUMIF('ตัดระหว่างกัน 2565'!D:D,$B960,'ตัดระหว่างกัน 2565'!K:K)</f>
        <v>0</v>
      </c>
      <c r="D960" s="213">
        <f>SUMIF('ตัดระหว่างกัน 2564'!D:D,$B960,'ตัดระหว่างกัน 2564'!L:L)-SUMIF('ตัดระหว่างกัน 2564'!D:D,'หมายเหตุ (3)'!$B960,'ตัดระหว่างกัน 2564'!K:K)</f>
        <v>0</v>
      </c>
      <c r="E960" s="305"/>
      <c r="F960" s="358"/>
      <c r="G960" s="305"/>
      <c r="H960" s="358"/>
      <c r="I960" s="305"/>
      <c r="U960" s="155" t="str">
        <f t="shared" si="120"/>
        <v xml:space="preserve">  </v>
      </c>
    </row>
    <row r="961" spans="1:21">
      <c r="A961" s="300"/>
      <c r="B961" s="352"/>
      <c r="C961" s="212"/>
      <c r="D961" s="213"/>
      <c r="E961" s="293" t="s">
        <v>599</v>
      </c>
      <c r="F961" s="347">
        <f>SUM(F940:F960)</f>
        <v>2427.19</v>
      </c>
      <c r="G961" s="305"/>
      <c r="H961" s="347">
        <f>SUM(H940:H960)</f>
        <v>2204.16</v>
      </c>
      <c r="I961" s="477"/>
      <c r="U961" s="155" t="str">
        <f t="shared" si="120"/>
        <v>แสดง</v>
      </c>
    </row>
    <row r="962" spans="1:21" hidden="1">
      <c r="A962" s="300"/>
      <c r="B962" s="352"/>
      <c r="C962" s="212"/>
      <c r="D962" s="213"/>
      <c r="E962" s="293" t="s">
        <v>600</v>
      </c>
      <c r="F962" s="293"/>
      <c r="G962" s="305"/>
      <c r="H962" s="293"/>
      <c r="I962" s="293"/>
      <c r="U962" s="155" t="str">
        <f>IF(F985&lt;&gt;0,"แสดง",IF(H985&lt;&gt;0,"แสดง","  "))</f>
        <v xml:space="preserve">  </v>
      </c>
    </row>
    <row r="963" spans="1:21" hidden="1">
      <c r="A963" s="361" t="s">
        <v>602</v>
      </c>
      <c r="B963" s="304" t="s">
        <v>601</v>
      </c>
      <c r="C963" s="212">
        <f>SUMIF('ตัดระหว่างกัน 2565'!D:D,'หมายเหตุ (3)'!$B963,'ตัดระหว่างกัน 2565'!L:L)-SUMIF('ตัดระหว่างกัน 2565'!D:D,$B963,'ตัดระหว่างกัน 2565'!K:K)</f>
        <v>0</v>
      </c>
      <c r="D963" s="213">
        <f>SUMIF('ตัดระหว่างกัน 2564'!D:D,$B963,'ตัดระหว่างกัน 2564'!L:L)-SUMIF('ตัดระหว่างกัน 2564'!D:D,'หมายเหตุ (3)'!$B963,'ตัดระหว่างกัน 2564'!K:K)</f>
        <v>0</v>
      </c>
      <c r="E963" s="335" t="s">
        <v>1104</v>
      </c>
      <c r="F963" s="351">
        <f>SUM(C963:C967)</f>
        <v>0</v>
      </c>
      <c r="G963" s="305"/>
      <c r="H963" s="351">
        <f>SUM(D963:D967)</f>
        <v>0</v>
      </c>
      <c r="I963" s="305"/>
      <c r="U963" s="155" t="str">
        <f t="shared" si="120"/>
        <v xml:space="preserve">  </v>
      </c>
    </row>
    <row r="964" spans="1:21" hidden="1">
      <c r="A964" s="361" t="s">
        <v>604</v>
      </c>
      <c r="B964" s="304" t="s">
        <v>603</v>
      </c>
      <c r="C964" s="212">
        <f>SUMIF('ตัดระหว่างกัน 2565'!D:D,'หมายเหตุ (3)'!$B964,'ตัดระหว่างกัน 2565'!L:L)-SUMIF('ตัดระหว่างกัน 2565'!D:D,$B964,'ตัดระหว่างกัน 2565'!K:K)</f>
        <v>0</v>
      </c>
      <c r="D964" s="213">
        <f>SUMIF('ตัดระหว่างกัน 2564'!D:D,$B964,'ตัดระหว่างกัน 2564'!L:L)-SUMIF('ตัดระหว่างกัน 2564'!D:D,'หมายเหตุ (3)'!$B964,'ตัดระหว่างกัน 2564'!K:K)</f>
        <v>0</v>
      </c>
      <c r="E964" s="335"/>
      <c r="F964" s="305"/>
      <c r="G964" s="305"/>
      <c r="H964" s="305"/>
      <c r="I964" s="305"/>
      <c r="U964" s="155" t="str">
        <f t="shared" si="120"/>
        <v xml:space="preserve">  </v>
      </c>
    </row>
    <row r="965" spans="1:21" hidden="1">
      <c r="A965" s="361" t="s">
        <v>585</v>
      </c>
      <c r="B965" s="304" t="s">
        <v>605</v>
      </c>
      <c r="C965" s="212">
        <f>SUMIF('ตัดระหว่างกัน 2565'!D:D,'หมายเหตุ (3)'!$B965,'ตัดระหว่างกัน 2565'!L:L)-SUMIF('ตัดระหว่างกัน 2565'!D:D,$B965,'ตัดระหว่างกัน 2565'!K:K)</f>
        <v>0</v>
      </c>
      <c r="D965" s="213">
        <f>SUMIF('ตัดระหว่างกัน 2564'!D:D,$B965,'ตัดระหว่างกัน 2564'!L:L)-SUMIF('ตัดระหว่างกัน 2564'!D:D,'หมายเหตุ (3)'!$B965,'ตัดระหว่างกัน 2564'!K:K)</f>
        <v>0</v>
      </c>
      <c r="E965" s="335"/>
      <c r="F965" s="305"/>
      <c r="G965" s="305"/>
      <c r="H965" s="305"/>
      <c r="I965" s="305"/>
      <c r="U965" s="155" t="str">
        <f t="shared" si="120"/>
        <v xml:space="preserve">  </v>
      </c>
    </row>
    <row r="966" spans="1:21" hidden="1">
      <c r="A966" s="361" t="s">
        <v>314</v>
      </c>
      <c r="B966" s="304" t="s">
        <v>606</v>
      </c>
      <c r="C966" s="212">
        <f>SUMIF('ตัดระหว่างกัน 2565'!D:D,'หมายเหตุ (3)'!$B966,'ตัดระหว่างกัน 2565'!L:L)-SUMIF('ตัดระหว่างกัน 2565'!D:D,$B966,'ตัดระหว่างกัน 2565'!K:K)</f>
        <v>0</v>
      </c>
      <c r="D966" s="213">
        <f>SUMIF('ตัดระหว่างกัน 2564'!D:D,$B966,'ตัดระหว่างกัน 2564'!L:L)-SUMIF('ตัดระหว่างกัน 2564'!D:D,'หมายเหตุ (3)'!$B966,'ตัดระหว่างกัน 2564'!K:K)</f>
        <v>0</v>
      </c>
      <c r="E966" s="335"/>
      <c r="F966" s="305"/>
      <c r="G966" s="305"/>
      <c r="H966" s="305"/>
      <c r="I966" s="305"/>
      <c r="U966" s="155" t="str">
        <f t="shared" si="120"/>
        <v xml:space="preserve">  </v>
      </c>
    </row>
    <row r="967" spans="1:21" hidden="1">
      <c r="A967" s="361" t="s">
        <v>608</v>
      </c>
      <c r="B967" s="304" t="s">
        <v>607</v>
      </c>
      <c r="C967" s="212">
        <f>SUMIF('ตัดระหว่างกัน 2565'!D:D,'หมายเหตุ (3)'!$B967,'ตัดระหว่างกัน 2565'!L:L)-SUMIF('ตัดระหว่างกัน 2565'!D:D,$B967,'ตัดระหว่างกัน 2565'!K:K)</f>
        <v>0</v>
      </c>
      <c r="D967" s="213">
        <f>SUMIF('ตัดระหว่างกัน 2564'!D:D,$B967,'ตัดระหว่างกัน 2564'!L:L)-SUMIF('ตัดระหว่างกัน 2564'!D:D,'หมายเหตุ (3)'!$B967,'ตัดระหว่างกัน 2564'!K:K)</f>
        <v>0</v>
      </c>
      <c r="E967" s="335"/>
      <c r="F967" s="305"/>
      <c r="G967" s="305"/>
      <c r="H967" s="305"/>
      <c r="I967" s="305"/>
      <c r="U967" s="155" t="str">
        <f t="shared" si="120"/>
        <v xml:space="preserve">  </v>
      </c>
    </row>
    <row r="968" spans="1:21" hidden="1">
      <c r="A968" s="308" t="s">
        <v>372</v>
      </c>
      <c r="B968" s="360">
        <v>4404060107.0010004</v>
      </c>
      <c r="C968" s="212">
        <f>SUMIF('ตัดระหว่างกัน 2565'!D:D,'หมายเหตุ (3)'!$B968,'ตัดระหว่างกัน 2565'!L:L)-SUMIF('ตัดระหว่างกัน 2565'!D:D,$B968,'ตัดระหว่างกัน 2565'!K:K)</f>
        <v>0</v>
      </c>
      <c r="D968" s="213">
        <f>SUMIF('ตัดระหว่างกัน 2564'!D:D,$B968,'ตัดระหว่างกัน 2564'!L:L)-SUMIF('ตัดระหว่างกัน 2564'!D:D,'หมายเหตุ (3)'!$B968,'ตัดระหว่างกัน 2564'!K:K)</f>
        <v>0</v>
      </c>
      <c r="E968" s="305" t="s">
        <v>493</v>
      </c>
      <c r="F968" s="346">
        <f>SUM(C968:C979)</f>
        <v>0</v>
      </c>
      <c r="G968" s="305"/>
      <c r="H968" s="346">
        <f>SUM(D968:D979)</f>
        <v>0</v>
      </c>
      <c r="I968" s="264"/>
      <c r="U968" s="155" t="str">
        <f t="shared" si="120"/>
        <v xml:space="preserve">  </v>
      </c>
    </row>
    <row r="969" spans="1:21" hidden="1">
      <c r="A969" s="308" t="s">
        <v>374</v>
      </c>
      <c r="B969" s="360">
        <v>4404060107.0019999</v>
      </c>
      <c r="C969" s="212">
        <f>SUMIF('ตัดระหว่างกัน 2565'!D:D,'หมายเหตุ (3)'!$B969,'ตัดระหว่างกัน 2565'!L:L)-SUMIF('ตัดระหว่างกัน 2565'!D:D,$B969,'ตัดระหว่างกัน 2565'!K:K)</f>
        <v>0</v>
      </c>
      <c r="D969" s="213">
        <f>SUMIF('ตัดระหว่างกัน 2564'!D:D,$B969,'ตัดระหว่างกัน 2564'!L:L)-SUMIF('ตัดระหว่างกัน 2564'!D:D,'หมายเหตุ (3)'!$B969,'ตัดระหว่างกัน 2564'!K:K)</f>
        <v>0</v>
      </c>
      <c r="E969" s="305"/>
      <c r="F969" s="264"/>
      <c r="G969" s="305"/>
      <c r="H969" s="264"/>
      <c r="I969" s="264"/>
      <c r="U969" s="155" t="str">
        <f t="shared" si="120"/>
        <v xml:space="preserve">  </v>
      </c>
    </row>
    <row r="970" spans="1:21" hidden="1">
      <c r="A970" s="308" t="s">
        <v>335</v>
      </c>
      <c r="B970" s="360">
        <v>4404060108.0010004</v>
      </c>
      <c r="C970" s="212">
        <f>SUMIF('ตัดระหว่างกัน 2565'!D:D,'หมายเหตุ (3)'!$B970,'ตัดระหว่างกัน 2565'!L:L)-SUMIF('ตัดระหว่างกัน 2565'!D:D,$B970,'ตัดระหว่างกัน 2565'!K:K)</f>
        <v>0</v>
      </c>
      <c r="D970" s="213">
        <f>SUMIF('ตัดระหว่างกัน 2564'!D:D,$B970,'ตัดระหว่างกัน 2564'!L:L)-SUMIF('ตัดระหว่างกัน 2564'!D:D,'หมายเหตุ (3)'!$B970,'ตัดระหว่างกัน 2564'!K:K)</f>
        <v>0</v>
      </c>
      <c r="E970" s="305"/>
      <c r="F970" s="264"/>
      <c r="G970" s="305"/>
      <c r="H970" s="264"/>
      <c r="I970" s="264"/>
      <c r="U970" s="155" t="str">
        <f t="shared" si="120"/>
        <v xml:space="preserve">  </v>
      </c>
    </row>
    <row r="971" spans="1:21" hidden="1">
      <c r="A971" s="361" t="s">
        <v>414</v>
      </c>
      <c r="B971" s="360">
        <v>4404060109.0010004</v>
      </c>
      <c r="C971" s="212">
        <f>SUMIF('ตัดระหว่างกัน 2565'!D:D,'หมายเหตุ (3)'!$B971,'ตัดระหว่างกัน 2565'!L:L)-SUMIF('ตัดระหว่างกัน 2565'!D:D,$B971,'ตัดระหว่างกัน 2565'!K:K)</f>
        <v>0</v>
      </c>
      <c r="D971" s="213">
        <f>SUMIF('ตัดระหว่างกัน 2564'!D:D,$B971,'ตัดระหว่างกัน 2564'!L:L)-SUMIF('ตัดระหว่างกัน 2564'!D:D,'หมายเหตุ (3)'!$B971,'ตัดระหว่างกัน 2564'!K:K)</f>
        <v>0</v>
      </c>
      <c r="E971" s="305"/>
      <c r="F971" s="264"/>
      <c r="G971" s="305"/>
      <c r="H971" s="264"/>
      <c r="I971" s="264"/>
      <c r="U971" s="155" t="str">
        <f t="shared" si="120"/>
        <v xml:space="preserve">  </v>
      </c>
    </row>
    <row r="972" spans="1:21" hidden="1">
      <c r="A972" s="361" t="s">
        <v>420</v>
      </c>
      <c r="B972" s="360">
        <v>4404060112.0010004</v>
      </c>
      <c r="C972" s="212">
        <f>SUMIF('ตัดระหว่างกัน 2565'!D:D,'หมายเหตุ (3)'!$B972,'ตัดระหว่างกัน 2565'!L:L)-SUMIF('ตัดระหว่างกัน 2565'!D:D,$B972,'ตัดระหว่างกัน 2565'!K:K)</f>
        <v>0</v>
      </c>
      <c r="D972" s="213">
        <f>SUMIF('ตัดระหว่างกัน 2564'!D:D,$B972,'ตัดระหว่างกัน 2564'!L:L)-SUMIF('ตัดระหว่างกัน 2564'!D:D,'หมายเหตุ (3)'!$B972,'ตัดระหว่างกัน 2564'!K:K)</f>
        <v>0</v>
      </c>
      <c r="E972" s="305"/>
      <c r="F972" s="264"/>
      <c r="G972" s="305"/>
      <c r="H972" s="264"/>
      <c r="I972" s="264"/>
      <c r="U972" s="155" t="str">
        <f t="shared" si="120"/>
        <v xml:space="preserve">  </v>
      </c>
    </row>
    <row r="973" spans="1:21" hidden="1">
      <c r="A973" s="308" t="s">
        <v>424</v>
      </c>
      <c r="B973" s="360">
        <v>4404060113.0010004</v>
      </c>
      <c r="C973" s="212">
        <f>SUMIF('ตัดระหว่างกัน 2565'!D:D,'หมายเหตุ (3)'!$B973,'ตัดระหว่างกัน 2565'!L:L)-SUMIF('ตัดระหว่างกัน 2565'!D:D,$B973,'ตัดระหว่างกัน 2565'!K:K)</f>
        <v>0</v>
      </c>
      <c r="D973" s="213">
        <f>SUMIF('ตัดระหว่างกัน 2564'!D:D,$B973,'ตัดระหว่างกัน 2564'!L:L)-SUMIF('ตัดระหว่างกัน 2564'!D:D,'หมายเหตุ (3)'!$B973,'ตัดระหว่างกัน 2564'!K:K)</f>
        <v>0</v>
      </c>
      <c r="E973" s="305"/>
      <c r="F973" s="264"/>
      <c r="G973" s="305"/>
      <c r="H973" s="264"/>
      <c r="I973" s="264"/>
      <c r="U973" s="155" t="str">
        <f t="shared" si="120"/>
        <v xml:space="preserve">  </v>
      </c>
    </row>
    <row r="974" spans="1:21" hidden="1">
      <c r="A974" s="303" t="s">
        <v>426</v>
      </c>
      <c r="B974" s="360">
        <v>4404060114.0010004</v>
      </c>
      <c r="C974" s="212">
        <f>SUMIF('ตัดระหว่างกัน 2565'!D:D,'หมายเหตุ (3)'!$B974,'ตัดระหว่างกัน 2565'!L:L)-SUMIF('ตัดระหว่างกัน 2565'!D:D,$B974,'ตัดระหว่างกัน 2565'!K:K)</f>
        <v>0</v>
      </c>
      <c r="D974" s="213">
        <f>SUMIF('ตัดระหว่างกัน 2564'!D:D,$B974,'ตัดระหว่างกัน 2564'!L:L)-SUMIF('ตัดระหว่างกัน 2564'!D:D,'หมายเหตุ (3)'!$B974,'ตัดระหว่างกัน 2564'!K:K)</f>
        <v>0</v>
      </c>
      <c r="E974" s="305"/>
      <c r="F974" s="264"/>
      <c r="G974" s="305"/>
      <c r="H974" s="264"/>
      <c r="I974" s="264"/>
      <c r="U974" s="155" t="str">
        <f t="shared" si="120"/>
        <v xml:space="preserve">  </v>
      </c>
    </row>
    <row r="975" spans="1:21" hidden="1">
      <c r="A975" s="308" t="s">
        <v>504</v>
      </c>
      <c r="B975" s="360">
        <v>4404060115.0010004</v>
      </c>
      <c r="C975" s="212">
        <f>SUMIF('ตัดระหว่างกัน 2565'!D:D,'หมายเหตุ (3)'!$B975,'ตัดระหว่างกัน 2565'!L:L)-SUMIF('ตัดระหว่างกัน 2565'!D:D,$B975,'ตัดระหว่างกัน 2565'!K:K)</f>
        <v>0</v>
      </c>
      <c r="D975" s="213">
        <f>SUMIF('ตัดระหว่างกัน 2564'!D:D,$B975,'ตัดระหว่างกัน 2564'!L:L)-SUMIF('ตัดระหว่างกัน 2564'!D:D,'หมายเหตุ (3)'!$B975,'ตัดระหว่างกัน 2564'!K:K)</f>
        <v>0</v>
      </c>
      <c r="E975" s="305"/>
      <c r="F975" s="264"/>
      <c r="G975" s="305"/>
      <c r="H975" s="264"/>
      <c r="I975" s="264"/>
      <c r="U975" s="155" t="str">
        <f t="shared" si="120"/>
        <v xml:space="preserve">  </v>
      </c>
    </row>
    <row r="976" spans="1:21" hidden="1">
      <c r="A976" s="308" t="s">
        <v>430</v>
      </c>
      <c r="B976" s="360">
        <v>440406116.00099999</v>
      </c>
      <c r="C976" s="212">
        <f>SUMIF('ตัดระหว่างกัน 2565'!D:D,'หมายเหตุ (3)'!$B976,'ตัดระหว่างกัน 2565'!L:L)-SUMIF('ตัดระหว่างกัน 2565'!D:D,$B976,'ตัดระหว่างกัน 2565'!K:K)</f>
        <v>0</v>
      </c>
      <c r="D976" s="213">
        <f>SUMIF('ตัดระหว่างกัน 2564'!D:D,$B976,'ตัดระหว่างกัน 2564'!L:L)-SUMIF('ตัดระหว่างกัน 2564'!D:D,'หมายเหตุ (3)'!$B976,'ตัดระหว่างกัน 2564'!K:K)</f>
        <v>0</v>
      </c>
      <c r="E976" s="305"/>
      <c r="F976" s="264"/>
      <c r="G976" s="305"/>
      <c r="H976" s="264"/>
      <c r="I976" s="264"/>
      <c r="U976" s="155" t="str">
        <f t="shared" si="120"/>
        <v xml:space="preserve">  </v>
      </c>
    </row>
    <row r="977" spans="1:21" hidden="1">
      <c r="A977" s="308" t="s">
        <v>432</v>
      </c>
      <c r="B977" s="360">
        <v>4404060117.0010004</v>
      </c>
      <c r="C977" s="212">
        <f>SUMIF('ตัดระหว่างกัน 2565'!D:D,'หมายเหตุ (3)'!$B977,'ตัดระหว่างกัน 2565'!L:L)-SUMIF('ตัดระหว่างกัน 2565'!D:D,$B977,'ตัดระหว่างกัน 2565'!K:K)</f>
        <v>0</v>
      </c>
      <c r="D977" s="213">
        <f>SUMIF('ตัดระหว่างกัน 2564'!D:D,$B977,'ตัดระหว่างกัน 2564'!L:L)-SUMIF('ตัดระหว่างกัน 2564'!D:D,'หมายเหตุ (3)'!$B977,'ตัดระหว่างกัน 2564'!K:K)</f>
        <v>0</v>
      </c>
      <c r="E977" s="305"/>
      <c r="F977" s="264"/>
      <c r="G977" s="305"/>
      <c r="H977" s="264"/>
      <c r="I977" s="264"/>
      <c r="U977" s="155" t="str">
        <f t="shared" si="120"/>
        <v xml:space="preserve">  </v>
      </c>
    </row>
    <row r="978" spans="1:21" hidden="1">
      <c r="A978" s="308" t="s">
        <v>434</v>
      </c>
      <c r="B978" s="360">
        <v>4404060118.0010004</v>
      </c>
      <c r="C978" s="212">
        <f>SUMIF('ตัดระหว่างกัน 2565'!D:D,'หมายเหตุ (3)'!$B978,'ตัดระหว่างกัน 2565'!L:L)-SUMIF('ตัดระหว่างกัน 2565'!D:D,$B978,'ตัดระหว่างกัน 2565'!K:K)</f>
        <v>0</v>
      </c>
      <c r="D978" s="213">
        <f>SUMIF('ตัดระหว่างกัน 2564'!D:D,$B978,'ตัดระหว่างกัน 2564'!L:L)-SUMIF('ตัดระหว่างกัน 2564'!D:D,'หมายเหตุ (3)'!$B978,'ตัดระหว่างกัน 2564'!K:K)</f>
        <v>0</v>
      </c>
      <c r="E978" s="305"/>
      <c r="F978" s="264"/>
      <c r="G978" s="305"/>
      <c r="H978" s="264"/>
      <c r="I978" s="264"/>
      <c r="U978" s="155" t="str">
        <f t="shared" si="120"/>
        <v xml:space="preserve">  </v>
      </c>
    </row>
    <row r="979" spans="1:21" hidden="1">
      <c r="A979" s="308" t="s">
        <v>410</v>
      </c>
      <c r="B979" s="360">
        <v>4404060199.0010004</v>
      </c>
      <c r="C979" s="212">
        <f>SUMIF('ตัดระหว่างกัน 2565'!D:D,'หมายเหตุ (3)'!$B979,'ตัดระหว่างกัน 2565'!L:L)-SUMIF('ตัดระหว่างกัน 2565'!D:D,$B979,'ตัดระหว่างกัน 2565'!K:K)</f>
        <v>0</v>
      </c>
      <c r="D979" s="213">
        <f>SUMIF('ตัดระหว่างกัน 2564'!D:D,$B979,'ตัดระหว่างกัน 2564'!L:L)-SUMIF('ตัดระหว่างกัน 2564'!D:D,'หมายเหตุ (3)'!$B979,'ตัดระหว่างกัน 2564'!K:K)</f>
        <v>0</v>
      </c>
      <c r="E979" s="305"/>
      <c r="F979" s="264"/>
      <c r="G979" s="305"/>
      <c r="H979" s="264"/>
      <c r="I979" s="264"/>
      <c r="U979" s="155" t="str">
        <f t="shared" si="120"/>
        <v xml:space="preserve">  </v>
      </c>
    </row>
    <row r="980" spans="1:21" hidden="1">
      <c r="A980" s="308" t="s">
        <v>486</v>
      </c>
      <c r="B980" s="304" t="s">
        <v>609</v>
      </c>
      <c r="C980" s="212">
        <f>SUMIF('ตัดระหว่างกัน 2565'!D:D,'หมายเหตุ (3)'!$B980,'ตัดระหว่างกัน 2565'!L:L)-SUMIF('ตัดระหว่างกัน 2565'!D:D,$B980,'ตัดระหว่างกัน 2565'!K:K)</f>
        <v>0</v>
      </c>
      <c r="D980" s="213">
        <f>SUMIF('ตัดระหว่างกัน 2564'!D:D,$B980,'ตัดระหว่างกัน 2564'!L:L)-SUMIF('ตัดระหว่างกัน 2564'!D:D,'หมายเหตุ (3)'!$B980,'ตัดระหว่างกัน 2564'!K:K)</f>
        <v>0</v>
      </c>
      <c r="E980" s="305" t="s">
        <v>1102</v>
      </c>
      <c r="F980" s="346">
        <f>SUM(C980:C984)</f>
        <v>0</v>
      </c>
      <c r="G980" s="305"/>
      <c r="H980" s="346">
        <f>SUM(D980:D984)</f>
        <v>0</v>
      </c>
      <c r="I980" s="264"/>
      <c r="U980" s="155" t="str">
        <f t="shared" si="120"/>
        <v xml:space="preserve">  </v>
      </c>
    </row>
    <row r="981" spans="1:21" hidden="1">
      <c r="A981" s="361" t="s">
        <v>416</v>
      </c>
      <c r="B981" s="360">
        <v>4404060110.0010004</v>
      </c>
      <c r="C981" s="212">
        <f>SUMIF('ตัดระหว่างกัน 2565'!D:D,'หมายเหตุ (3)'!$B981,'ตัดระหว่างกัน 2565'!L:L)-SUMIF('ตัดระหว่างกัน 2565'!D:D,$B981,'ตัดระหว่างกัน 2565'!K:K)</f>
        <v>0</v>
      </c>
      <c r="D981" s="213">
        <f>SUMIF('ตัดระหว่างกัน 2564'!D:D,$B981,'ตัดระหว่างกัน 2564'!L:L)-SUMIF('ตัดระหว่างกัน 2564'!D:D,'หมายเหตุ (3)'!$B981,'ตัดระหว่างกัน 2564'!K:K)</f>
        <v>0</v>
      </c>
      <c r="E981" s="305"/>
      <c r="F981" s="264"/>
      <c r="G981" s="305"/>
      <c r="H981" s="264"/>
      <c r="I981" s="264"/>
      <c r="U981" s="155" t="str">
        <f t="shared" si="120"/>
        <v xml:space="preserve">  </v>
      </c>
    </row>
    <row r="982" spans="1:21" hidden="1">
      <c r="A982" s="303" t="s">
        <v>1050</v>
      </c>
      <c r="B982" s="360">
        <v>4404060110.0019999</v>
      </c>
      <c r="C982" s="212">
        <f>SUMIF('ตัดระหว่างกัน 2565'!D:D,'หมายเหตุ (3)'!$B982,'ตัดระหว่างกัน 2565'!L:L)-SUMIF('ตัดระหว่างกัน 2565'!D:D,$B982,'ตัดระหว่างกัน 2565'!K:K)</f>
        <v>0</v>
      </c>
      <c r="D982" s="213">
        <f>SUMIF('ตัดระหว่างกัน 2564'!D:D,$B982,'ตัดระหว่างกัน 2564'!L:L)-SUMIF('ตัดระหว่างกัน 2564'!D:D,'หมายเหตุ (3)'!$B982,'ตัดระหว่างกัน 2564'!K:K)</f>
        <v>0</v>
      </c>
      <c r="E982" s="305"/>
      <c r="F982" s="264"/>
      <c r="G982" s="305"/>
      <c r="H982" s="264"/>
      <c r="I982" s="264"/>
      <c r="U982" s="155" t="str">
        <f t="shared" si="120"/>
        <v xml:space="preserve">  </v>
      </c>
    </row>
    <row r="983" spans="1:21" hidden="1">
      <c r="A983" s="303" t="s">
        <v>1051</v>
      </c>
      <c r="B983" s="360">
        <v>4404060110.0030003</v>
      </c>
      <c r="C983" s="212">
        <f>SUMIF('ตัดระหว่างกัน 2565'!D:D,'หมายเหตุ (3)'!$B983,'ตัดระหว่างกัน 2565'!L:L)-SUMIF('ตัดระหว่างกัน 2565'!D:D,$B983,'ตัดระหว่างกัน 2565'!K:K)</f>
        <v>0</v>
      </c>
      <c r="D983" s="213">
        <f>SUMIF('ตัดระหว่างกัน 2564'!D:D,$B983,'ตัดระหว่างกัน 2564'!L:L)-SUMIF('ตัดระหว่างกัน 2564'!D:D,'หมายเหตุ (3)'!$B983,'ตัดระหว่างกัน 2564'!K:K)</f>
        <v>0</v>
      </c>
      <c r="E983" s="305"/>
      <c r="F983" s="264"/>
      <c r="G983" s="305"/>
      <c r="H983" s="264"/>
      <c r="I983" s="264"/>
      <c r="U983" s="155" t="str">
        <f t="shared" si="120"/>
        <v xml:space="preserve">  </v>
      </c>
    </row>
    <row r="984" spans="1:21" hidden="1">
      <c r="A984" s="361" t="s">
        <v>418</v>
      </c>
      <c r="B984" s="360">
        <v>4404060111.0010004</v>
      </c>
      <c r="C984" s="212">
        <f>SUMIF('ตัดระหว่างกัน 2565'!D:D,'หมายเหตุ (3)'!$B984,'ตัดระหว่างกัน 2565'!L:L)-SUMIF('ตัดระหว่างกัน 2565'!D:D,$B984,'ตัดระหว่างกัน 2565'!K:K)</f>
        <v>0</v>
      </c>
      <c r="D984" s="213">
        <f>SUMIF('ตัดระหว่างกัน 2564'!D:D,$B984,'ตัดระหว่างกัน 2564'!L:L)-SUMIF('ตัดระหว่างกัน 2564'!D:D,'หมายเหตุ (3)'!$B984,'ตัดระหว่างกัน 2564'!K:K)</f>
        <v>0</v>
      </c>
      <c r="E984" s="305"/>
      <c r="F984" s="364"/>
      <c r="G984" s="305"/>
      <c r="H984" s="364"/>
      <c r="I984" s="264"/>
      <c r="U984" s="155" t="str">
        <f t="shared" si="120"/>
        <v xml:space="preserve">  </v>
      </c>
    </row>
    <row r="985" spans="1:21" hidden="1">
      <c r="A985" s="300"/>
      <c r="B985" s="355"/>
      <c r="C985" s="212"/>
      <c r="D985" s="213"/>
      <c r="E985" s="293" t="s">
        <v>610</v>
      </c>
      <c r="F985" s="362">
        <f>SUM(F963:F984)</f>
        <v>0</v>
      </c>
      <c r="G985" s="305"/>
      <c r="H985" s="362">
        <f>SUM(H963:H984)</f>
        <v>0</v>
      </c>
      <c r="I985" s="477"/>
      <c r="U985" s="155" t="str">
        <f t="shared" si="120"/>
        <v xml:space="preserve">  </v>
      </c>
    </row>
    <row r="986" spans="1:21" ht="20.25" thickBot="1">
      <c r="A986" s="300"/>
      <c r="B986" s="352"/>
      <c r="C986" s="212"/>
      <c r="D986" s="213"/>
      <c r="E986" s="365" t="s">
        <v>1025</v>
      </c>
      <c r="F986" s="354">
        <f>F859+F883+F905+F938+F961+F985</f>
        <v>2427.19</v>
      </c>
      <c r="G986" s="305"/>
      <c r="H986" s="354">
        <f>H859+H883+H905+H938+H961+H985</f>
        <v>2204.16</v>
      </c>
      <c r="I986" s="477"/>
      <c r="U986" s="155" t="str">
        <f t="shared" si="120"/>
        <v>แสดง</v>
      </c>
    </row>
    <row r="987" spans="1:21" ht="20.25" thickTop="1">
      <c r="A987" s="300"/>
      <c r="B987" s="352"/>
      <c r="C987" s="212"/>
      <c r="D987" s="213"/>
      <c r="E987" s="320"/>
      <c r="G987" s="305"/>
      <c r="J987" s="320"/>
      <c r="K987" s="320"/>
      <c r="L987" s="320"/>
      <c r="M987" s="320"/>
      <c r="U987" s="155" t="str">
        <f t="shared" ref="U987:U988" si="121">IF($F$986&lt;&gt;0,"แสดง",IF($H$986&lt;&gt;0,"แสดง","  "))</f>
        <v>แสดง</v>
      </c>
    </row>
    <row r="988" spans="1:21">
      <c r="C988" s="212"/>
      <c r="D988" s="213"/>
      <c r="G988" s="305"/>
      <c r="U988" s="155" t="str">
        <f t="shared" si="121"/>
        <v>แสดง</v>
      </c>
    </row>
    <row r="989" spans="1:21">
      <c r="C989" s="212"/>
      <c r="D989" s="213"/>
      <c r="E989" s="293" t="s">
        <v>2060</v>
      </c>
      <c r="F989" s="293"/>
      <c r="G989" s="293"/>
      <c r="H989" s="293"/>
      <c r="I989" s="299"/>
      <c r="J989" s="302"/>
      <c r="K989" s="302"/>
      <c r="L989" s="477"/>
      <c r="M989" s="477"/>
      <c r="U989" s="155" t="str">
        <f>IF($F$1013&lt;&gt;0,"แสดง",IF($H$1013&lt;&gt;0,"แสดง","  "))</f>
        <v>แสดง</v>
      </c>
    </row>
    <row r="990" spans="1:21">
      <c r="C990" s="212"/>
      <c r="D990" s="213"/>
      <c r="E990" s="301"/>
      <c r="H990" s="473" t="s">
        <v>973</v>
      </c>
      <c r="I990" s="476"/>
      <c r="J990" s="302"/>
      <c r="K990" s="302"/>
      <c r="L990" s="264"/>
      <c r="M990" s="264"/>
      <c r="U990" s="155" t="str">
        <f t="shared" ref="U990:U991" si="122">IF($F$1013&lt;&gt;0,"แสดง",IF($H$1013&lt;&gt;0,"แสดง","  "))</f>
        <v>แสดง</v>
      </c>
    </row>
    <row r="991" spans="1:21">
      <c r="C991" s="212"/>
      <c r="D991" s="213"/>
      <c r="E991" s="301"/>
      <c r="F991" s="302">
        <v>2565</v>
      </c>
      <c r="G991" s="302"/>
      <c r="H991" s="302">
        <v>2564</v>
      </c>
      <c r="I991" s="302"/>
      <c r="J991" s="302"/>
      <c r="K991" s="302"/>
      <c r="L991" s="264"/>
      <c r="M991" s="264"/>
      <c r="U991" s="155" t="str">
        <f t="shared" si="122"/>
        <v>แสดง</v>
      </c>
    </row>
    <row r="992" spans="1:21">
      <c r="A992" s="308" t="s">
        <v>372</v>
      </c>
      <c r="B992" s="348" t="s">
        <v>371</v>
      </c>
      <c r="C992" s="212">
        <f>SUMIF('ตัดระหว่างกัน 2565'!D:D,'หมายเหตุ (3)'!$B992,'ตัดระหว่างกัน 2565'!L:L)-SUMIF('ตัดระหว่างกัน 2565'!D:D,$B992,'ตัดระหว่างกัน 2565'!K:K)</f>
        <v>328830.52</v>
      </c>
      <c r="D992" s="213">
        <f>SUMIF('ตัดระหว่างกัน 2564'!D:D,$B992,'ตัดระหว่างกัน 2564'!L:L)-SUMIF('ตัดระหว่างกัน 2564'!D:D,'หมายเหตุ (3)'!$B992,'ตัดระหว่างกัน 2564'!K:K)</f>
        <v>304695.25</v>
      </c>
      <c r="E992" s="305" t="s">
        <v>372</v>
      </c>
      <c r="F992" s="306">
        <f>SUM(C992)</f>
        <v>328830.52</v>
      </c>
      <c r="G992" s="306"/>
      <c r="H992" s="306">
        <f>SUM(D992)</f>
        <v>304695.25</v>
      </c>
      <c r="I992" s="307"/>
      <c r="U992" s="155" t="str">
        <f t="shared" si="120"/>
        <v>แสดง</v>
      </c>
    </row>
    <row r="993" spans="1:21" hidden="1">
      <c r="A993" s="308" t="s">
        <v>374</v>
      </c>
      <c r="B993" s="309" t="s">
        <v>373</v>
      </c>
      <c r="C993" s="212">
        <f>SUMIF('ตัดระหว่างกัน 2565'!D:D,'หมายเหตุ (3)'!$B993,'ตัดระหว่างกัน 2565'!L:L)-SUMIF('ตัดระหว่างกัน 2565'!D:D,$B993,'ตัดระหว่างกัน 2565'!K:K)</f>
        <v>0</v>
      </c>
      <c r="D993" s="213">
        <f>SUMIF('ตัดระหว่างกัน 2564'!D:D,$B993,'ตัดระหว่างกัน 2564'!L:L)-SUMIF('ตัดระหว่างกัน 2564'!D:D,'หมายเหตุ (3)'!$B993,'ตัดระหว่างกัน 2564'!K:K)</f>
        <v>0</v>
      </c>
      <c r="E993" s="305" t="s">
        <v>370</v>
      </c>
      <c r="F993" s="351">
        <f>SUM(C993:C997)</f>
        <v>0</v>
      </c>
      <c r="G993" s="351"/>
      <c r="H993" s="351">
        <f>SUM(D993:D997)</f>
        <v>0</v>
      </c>
      <c r="I993" s="305"/>
      <c r="U993" s="155" t="str">
        <f t="shared" si="120"/>
        <v xml:space="preserve">  </v>
      </c>
    </row>
    <row r="994" spans="1:21" hidden="1">
      <c r="A994" s="308" t="s">
        <v>376</v>
      </c>
      <c r="B994" s="309" t="s">
        <v>375</v>
      </c>
      <c r="C994" s="212">
        <f>SUMIF('ตัดระหว่างกัน 2565'!D:D,'หมายเหตุ (3)'!$B994,'ตัดระหว่างกัน 2565'!L:L)-SUMIF('ตัดระหว่างกัน 2565'!D:D,$B994,'ตัดระหว่างกัน 2565'!K:K)</f>
        <v>0</v>
      </c>
      <c r="D994" s="213">
        <f>SUMIF('ตัดระหว่างกัน 2564'!D:D,$B994,'ตัดระหว่างกัน 2564'!L:L)-SUMIF('ตัดระหว่างกัน 2564'!D:D,'หมายเหตุ (3)'!$B994,'ตัดระหว่างกัน 2564'!K:K)</f>
        <v>0</v>
      </c>
      <c r="E994" s="305"/>
      <c r="F994" s="305"/>
      <c r="G994" s="305"/>
      <c r="H994" s="305"/>
      <c r="I994" s="305"/>
      <c r="U994" s="155" t="str">
        <f t="shared" si="120"/>
        <v xml:space="preserve">  </v>
      </c>
    </row>
    <row r="995" spans="1:21" hidden="1">
      <c r="A995" s="352" t="s">
        <v>378</v>
      </c>
      <c r="B995" s="309" t="s">
        <v>377</v>
      </c>
      <c r="C995" s="212">
        <f>SUMIF('ตัดระหว่างกัน 2565'!D:D,'หมายเหตุ (3)'!$B995,'ตัดระหว่างกัน 2565'!L:L)-SUMIF('ตัดระหว่างกัน 2565'!D:D,$B995,'ตัดระหว่างกัน 2565'!K:K)</f>
        <v>0</v>
      </c>
      <c r="D995" s="213">
        <f>SUMIF('ตัดระหว่างกัน 2564'!D:D,$B995,'ตัดระหว่างกัน 2564'!L:L)-SUMIF('ตัดระหว่างกัน 2564'!D:D,'หมายเหตุ (3)'!$B995,'ตัดระหว่างกัน 2564'!K:K)</f>
        <v>0</v>
      </c>
      <c r="E995" s="305"/>
      <c r="F995" s="305"/>
      <c r="G995" s="305"/>
      <c r="H995" s="305"/>
      <c r="I995" s="305"/>
      <c r="U995" s="155" t="str">
        <f t="shared" si="120"/>
        <v xml:space="preserve">  </v>
      </c>
    </row>
    <row r="996" spans="1:21" hidden="1">
      <c r="A996" s="352" t="s">
        <v>380</v>
      </c>
      <c r="B996" s="309" t="s">
        <v>379</v>
      </c>
      <c r="C996" s="212">
        <f>SUMIF('ตัดระหว่างกัน 2565'!D:D,'หมายเหตุ (3)'!$B996,'ตัดระหว่างกัน 2565'!L:L)-SUMIF('ตัดระหว่างกัน 2565'!D:D,$B996,'ตัดระหว่างกัน 2565'!K:K)</f>
        <v>0</v>
      </c>
      <c r="D996" s="213">
        <f>SUMIF('ตัดระหว่างกัน 2564'!D:D,$B996,'ตัดระหว่างกัน 2564'!L:L)-SUMIF('ตัดระหว่างกัน 2564'!D:D,'หมายเหตุ (3)'!$B996,'ตัดระหว่างกัน 2564'!K:K)</f>
        <v>0</v>
      </c>
      <c r="E996" s="305"/>
      <c r="F996" s="305"/>
      <c r="G996" s="305"/>
      <c r="H996" s="305"/>
      <c r="I996" s="305"/>
      <c r="U996" s="155" t="str">
        <f t="shared" si="120"/>
        <v xml:space="preserve">  </v>
      </c>
    </row>
    <row r="997" spans="1:21" hidden="1">
      <c r="A997" s="352" t="s">
        <v>382</v>
      </c>
      <c r="B997" s="309" t="s">
        <v>381</v>
      </c>
      <c r="C997" s="212">
        <f>SUMIF('ตัดระหว่างกัน 2565'!D:D,'หมายเหตุ (3)'!$B997,'ตัดระหว่างกัน 2565'!L:L)-SUMIF('ตัดระหว่างกัน 2565'!D:D,$B997,'ตัดระหว่างกัน 2565'!K:K)</f>
        <v>0</v>
      </c>
      <c r="D997" s="213">
        <f>SUMIF('ตัดระหว่างกัน 2564'!D:D,$B997,'ตัดระหว่างกัน 2564'!L:L)-SUMIF('ตัดระหว่างกัน 2564'!D:D,'หมายเหตุ (3)'!$B997,'ตัดระหว่างกัน 2564'!K:K)</f>
        <v>0</v>
      </c>
      <c r="E997" s="305"/>
      <c r="F997" s="305"/>
      <c r="G997" s="305"/>
      <c r="H997" s="305"/>
      <c r="I997" s="305"/>
      <c r="U997" s="155" t="str">
        <f t="shared" si="120"/>
        <v xml:space="preserve">  </v>
      </c>
    </row>
    <row r="998" spans="1:21" hidden="1">
      <c r="A998" s="352" t="s">
        <v>385</v>
      </c>
      <c r="B998" s="309" t="s">
        <v>384</v>
      </c>
      <c r="C998" s="212">
        <f>SUMIF('ตัดระหว่างกัน 2565'!D:D,'หมายเหตุ (3)'!$B998,'ตัดระหว่างกัน 2565'!L:L)-SUMIF('ตัดระหว่างกัน 2565'!D:D,$B998,'ตัดระหว่างกัน 2565'!K:K)</f>
        <v>0</v>
      </c>
      <c r="D998" s="213">
        <f>SUMIF('ตัดระหว่างกัน 2564'!D:D,$B998,'ตัดระหว่างกัน 2564'!L:L)-SUMIF('ตัดระหว่างกัน 2564'!D:D,'หมายเหตุ (3)'!$B998,'ตัดระหว่างกัน 2564'!K:K)</f>
        <v>0</v>
      </c>
      <c r="E998" s="305" t="s">
        <v>383</v>
      </c>
      <c r="F998" s="306">
        <f>SUM(C998)</f>
        <v>0</v>
      </c>
      <c r="G998" s="305"/>
      <c r="H998" s="306">
        <f>SUM(D998)</f>
        <v>0</v>
      </c>
      <c r="I998" s="307"/>
      <c r="U998" s="155" t="str">
        <f t="shared" si="120"/>
        <v xml:space="preserve">  </v>
      </c>
    </row>
    <row r="999" spans="1:21">
      <c r="A999" s="308" t="s">
        <v>412</v>
      </c>
      <c r="B999" s="348" t="s">
        <v>411</v>
      </c>
      <c r="C999" s="212">
        <f>SUMIF('ตัดระหว่างกัน 2565'!D:D,'หมายเหตุ (3)'!$B999,'ตัดระหว่างกัน 2565'!L:L)-SUMIF('ตัดระหว่างกัน 2565'!D:D,$B999,'ตัดระหว่างกัน 2565'!K:K)</f>
        <v>0</v>
      </c>
      <c r="D999" s="213">
        <f>SUMIF('ตัดระหว่างกัน 2564'!D:D,$B999,'ตัดระหว่างกัน 2564'!L:L)-SUMIF('ตัดระหว่างกัน 2564'!D:D,'หมายเหตุ (3)'!$B999,'ตัดระหว่างกัน 2564'!K:K)</f>
        <v>0</v>
      </c>
      <c r="E999" s="305" t="s">
        <v>410</v>
      </c>
      <c r="F999" s="353">
        <f>SUM(C999:C1012)</f>
        <v>215560</v>
      </c>
      <c r="G999" s="305"/>
      <c r="H999" s="353">
        <f>SUM(D999:D1012)</f>
        <v>118892</v>
      </c>
      <c r="I999" s="305"/>
      <c r="U999" s="155" t="str">
        <f t="shared" si="120"/>
        <v>แสดง</v>
      </c>
    </row>
    <row r="1000" spans="1:21" hidden="1">
      <c r="A1000" s="308" t="s">
        <v>414</v>
      </c>
      <c r="B1000" s="309" t="s">
        <v>413</v>
      </c>
      <c r="C1000" s="212">
        <f>SUMIF('ตัดระหว่างกัน 2565'!D:D,'หมายเหตุ (3)'!$B1000,'ตัดระหว่างกัน 2565'!L:L)-SUMIF('ตัดระหว่างกัน 2565'!D:D,$B1000,'ตัดระหว่างกัน 2565'!K:K)</f>
        <v>530</v>
      </c>
      <c r="D1000" s="213">
        <f>SUMIF('ตัดระหว่างกัน 2564'!D:D,$B1000,'ตัดระหว่างกัน 2564'!L:L)-SUMIF('ตัดระหว่างกัน 2564'!D:D,'หมายเหตุ (3)'!$B1000,'ตัดระหว่างกัน 2564'!K:K)</f>
        <v>7772</v>
      </c>
      <c r="E1000" s="305"/>
      <c r="G1000" s="305"/>
      <c r="U1000" s="155" t="str">
        <f t="shared" si="120"/>
        <v xml:space="preserve">  </v>
      </c>
    </row>
    <row r="1001" spans="1:21" hidden="1">
      <c r="A1001" s="352" t="s">
        <v>420</v>
      </c>
      <c r="B1001" s="309" t="s">
        <v>419</v>
      </c>
      <c r="C1001" s="212">
        <f>SUMIF('ตัดระหว่างกัน 2565'!D:D,'หมายเหตุ (3)'!$B1001,'ตัดระหว่างกัน 2565'!L:L)-SUMIF('ตัดระหว่างกัน 2565'!D:D,$B1001,'ตัดระหว่างกัน 2565'!K:K)</f>
        <v>215000</v>
      </c>
      <c r="D1001" s="213">
        <f>SUMIF('ตัดระหว่างกัน 2564'!D:D,$B1001,'ตัดระหว่างกัน 2564'!L:L)-SUMIF('ตัดระหว่างกัน 2564'!D:D,'หมายเหตุ (3)'!$B1001,'ตัดระหว่างกัน 2564'!K:K)</f>
        <v>101000</v>
      </c>
      <c r="E1001" s="305"/>
      <c r="G1001" s="305"/>
      <c r="U1001" s="155" t="str">
        <f t="shared" si="120"/>
        <v xml:space="preserve">  </v>
      </c>
    </row>
    <row r="1002" spans="1:21" hidden="1">
      <c r="A1002" s="352" t="s">
        <v>422</v>
      </c>
      <c r="B1002" s="309" t="s">
        <v>421</v>
      </c>
      <c r="C1002" s="212">
        <f>SUMIF('ตัดระหว่างกัน 2565'!D:D,'หมายเหตุ (3)'!$B1002,'ตัดระหว่างกัน 2565'!L:L)-SUMIF('ตัดระหว่างกัน 2565'!D:D,$B1002,'ตัดระหว่างกัน 2565'!K:K)</f>
        <v>0</v>
      </c>
      <c r="D1002" s="213">
        <f>SUMIF('ตัดระหว่างกัน 2564'!D:D,$B1002,'ตัดระหว่างกัน 2564'!L:L)-SUMIF('ตัดระหว่างกัน 2564'!D:D,'หมายเหตุ (3)'!$B1002,'ตัดระหว่างกัน 2564'!K:K)</f>
        <v>0</v>
      </c>
      <c r="E1002" s="305"/>
      <c r="G1002" s="305"/>
      <c r="U1002" s="155" t="str">
        <f t="shared" si="120"/>
        <v xml:space="preserve">  </v>
      </c>
    </row>
    <row r="1003" spans="1:21" hidden="1">
      <c r="A1003" s="352" t="s">
        <v>424</v>
      </c>
      <c r="B1003" s="309" t="s">
        <v>423</v>
      </c>
      <c r="C1003" s="212">
        <f>SUMIF('ตัดระหว่างกัน 2565'!D:D,'หมายเหตุ (3)'!$B1003,'ตัดระหว่างกัน 2565'!L:L)-SUMIF('ตัดระหว่างกัน 2565'!D:D,$B1003,'ตัดระหว่างกัน 2565'!K:K)</f>
        <v>0</v>
      </c>
      <c r="D1003" s="213">
        <f>SUMIF('ตัดระหว่างกัน 2564'!D:D,$B1003,'ตัดระหว่างกัน 2564'!L:L)-SUMIF('ตัดระหว่างกัน 2564'!D:D,'หมายเหตุ (3)'!$B1003,'ตัดระหว่างกัน 2564'!K:K)</f>
        <v>0</v>
      </c>
      <c r="E1003" s="305"/>
      <c r="G1003" s="305"/>
      <c r="U1003" s="155" t="str">
        <f t="shared" si="120"/>
        <v xml:space="preserve">  </v>
      </c>
    </row>
    <row r="1004" spans="1:21" hidden="1">
      <c r="A1004" s="352" t="s">
        <v>426</v>
      </c>
      <c r="B1004" s="309" t="s">
        <v>425</v>
      </c>
      <c r="C1004" s="212">
        <f>SUMIF('ตัดระหว่างกัน 2565'!D:D,'หมายเหตุ (3)'!$B1004,'ตัดระหว่างกัน 2565'!L:L)-SUMIF('ตัดระหว่างกัน 2565'!D:D,$B1004,'ตัดระหว่างกัน 2565'!K:K)</f>
        <v>0</v>
      </c>
      <c r="D1004" s="213">
        <f>SUMIF('ตัดระหว่างกัน 2564'!D:D,$B1004,'ตัดระหว่างกัน 2564'!L:L)-SUMIF('ตัดระหว่างกัน 2564'!D:D,'หมายเหตุ (3)'!$B1004,'ตัดระหว่างกัน 2564'!K:K)</f>
        <v>0</v>
      </c>
      <c r="E1004" s="305"/>
      <c r="G1004" s="305"/>
      <c r="U1004" s="155" t="str">
        <f t="shared" si="120"/>
        <v xml:space="preserve">  </v>
      </c>
    </row>
    <row r="1005" spans="1:21" hidden="1">
      <c r="A1005" s="352" t="s">
        <v>428</v>
      </c>
      <c r="B1005" s="309" t="s">
        <v>427</v>
      </c>
      <c r="C1005" s="212">
        <f>SUMIF('ตัดระหว่างกัน 2565'!D:D,'หมายเหตุ (3)'!$B1005,'ตัดระหว่างกัน 2565'!L:L)-SUMIF('ตัดระหว่างกัน 2565'!D:D,$B1005,'ตัดระหว่างกัน 2565'!K:K)</f>
        <v>0</v>
      </c>
      <c r="D1005" s="213">
        <f>SUMIF('ตัดระหว่างกัน 2564'!D:D,$B1005,'ตัดระหว่างกัน 2564'!L:L)-SUMIF('ตัดระหว่างกัน 2564'!D:D,'หมายเหตุ (3)'!$B1005,'ตัดระหว่างกัน 2564'!K:K)</f>
        <v>0</v>
      </c>
      <c r="E1005" s="305"/>
      <c r="G1005" s="305"/>
      <c r="U1005" s="155" t="str">
        <f t="shared" si="120"/>
        <v xml:space="preserve">  </v>
      </c>
    </row>
    <row r="1006" spans="1:21" hidden="1">
      <c r="A1006" s="352" t="s">
        <v>430</v>
      </c>
      <c r="B1006" s="355" t="s">
        <v>429</v>
      </c>
      <c r="C1006" s="212">
        <f>SUMIF('ตัดระหว่างกัน 2565'!D:D,'หมายเหตุ (3)'!$B1006,'ตัดระหว่างกัน 2565'!L:L)-SUMIF('ตัดระหว่างกัน 2565'!D:D,$B1006,'ตัดระหว่างกัน 2565'!K:K)</f>
        <v>0</v>
      </c>
      <c r="D1006" s="213">
        <f>SUMIF('ตัดระหว่างกัน 2564'!D:D,$B1006,'ตัดระหว่างกัน 2564'!L:L)-SUMIF('ตัดระหว่างกัน 2564'!D:D,'หมายเหตุ (3)'!$B1006,'ตัดระหว่างกัน 2564'!K:K)</f>
        <v>0</v>
      </c>
      <c r="E1006" s="305"/>
      <c r="G1006" s="305"/>
      <c r="U1006" s="155" t="str">
        <f t="shared" si="120"/>
        <v xml:space="preserve">  </v>
      </c>
    </row>
    <row r="1007" spans="1:21" hidden="1">
      <c r="A1007" s="352" t="s">
        <v>432</v>
      </c>
      <c r="B1007" s="355" t="s">
        <v>431</v>
      </c>
      <c r="C1007" s="212">
        <f>SUMIF('ตัดระหว่างกัน 2565'!D:D,'หมายเหตุ (3)'!$B1007,'ตัดระหว่างกัน 2565'!L:L)-SUMIF('ตัดระหว่างกัน 2565'!D:D,$B1007,'ตัดระหว่างกัน 2565'!K:K)</f>
        <v>0</v>
      </c>
      <c r="D1007" s="213">
        <f>SUMIF('ตัดระหว่างกัน 2564'!D:D,$B1007,'ตัดระหว่างกัน 2564'!L:L)-SUMIF('ตัดระหว่างกัน 2564'!D:D,'หมายเหตุ (3)'!$B1007,'ตัดระหว่างกัน 2564'!K:K)</f>
        <v>0</v>
      </c>
      <c r="E1007" s="305"/>
      <c r="G1007" s="305"/>
      <c r="U1007" s="155" t="str">
        <f t="shared" si="120"/>
        <v xml:space="preserve">  </v>
      </c>
    </row>
    <row r="1008" spans="1:21" hidden="1">
      <c r="A1008" s="352" t="s">
        <v>434</v>
      </c>
      <c r="B1008" s="355" t="s">
        <v>433</v>
      </c>
      <c r="C1008" s="212">
        <f>SUMIF('ตัดระหว่างกัน 2565'!D:D,'หมายเหตุ (3)'!$B1008,'ตัดระหว่างกัน 2565'!L:L)-SUMIF('ตัดระหว่างกัน 2565'!D:D,$B1008,'ตัดระหว่างกัน 2565'!K:K)</f>
        <v>0</v>
      </c>
      <c r="D1008" s="213">
        <f>SUMIF('ตัดระหว่างกัน 2564'!D:D,$B1008,'ตัดระหว่างกัน 2564'!L:L)-SUMIF('ตัดระหว่างกัน 2564'!D:D,'หมายเหตุ (3)'!$B1008,'ตัดระหว่างกัน 2564'!K:K)</f>
        <v>0</v>
      </c>
      <c r="E1008" s="305"/>
      <c r="G1008" s="305"/>
      <c r="U1008" s="155" t="str">
        <f t="shared" si="120"/>
        <v xml:space="preserve">  </v>
      </c>
    </row>
    <row r="1009" spans="1:21" hidden="1">
      <c r="A1009" s="352" t="s">
        <v>436</v>
      </c>
      <c r="B1009" s="355" t="s">
        <v>435</v>
      </c>
      <c r="C1009" s="212">
        <f>SUMIF('ตัดระหว่างกัน 2565'!D:D,'หมายเหตุ (3)'!$B1009,'ตัดระหว่างกัน 2565'!L:L)-SUMIF('ตัดระหว่างกัน 2565'!D:D,$B1009,'ตัดระหว่างกัน 2565'!K:K)</f>
        <v>0</v>
      </c>
      <c r="D1009" s="213">
        <f>SUMIF('ตัดระหว่างกัน 2564'!D:D,$B1009,'ตัดระหว่างกัน 2564'!L:L)-SUMIF('ตัดระหว่างกัน 2564'!D:D,'หมายเหตุ (3)'!$B1009,'ตัดระหว่างกัน 2564'!K:K)</f>
        <v>0</v>
      </c>
      <c r="E1009" s="305"/>
      <c r="G1009" s="305"/>
      <c r="U1009" s="155" t="str">
        <f t="shared" si="120"/>
        <v xml:space="preserve">  </v>
      </c>
    </row>
    <row r="1010" spans="1:21" hidden="1">
      <c r="A1010" s="352" t="s">
        <v>438</v>
      </c>
      <c r="B1010" s="355" t="s">
        <v>437</v>
      </c>
      <c r="C1010" s="212">
        <f>SUMIF('ตัดระหว่างกัน 2565'!D:D,'หมายเหตุ (3)'!$B1010,'ตัดระหว่างกัน 2565'!L:L)-SUMIF('ตัดระหว่างกัน 2565'!D:D,$B1010,'ตัดระหว่างกัน 2565'!K:K)</f>
        <v>0</v>
      </c>
      <c r="D1010" s="213">
        <f>SUMIF('ตัดระหว่างกัน 2564'!D:D,$B1010,'ตัดระหว่างกัน 2564'!L:L)-SUMIF('ตัดระหว่างกัน 2564'!D:D,'หมายเหตุ (3)'!$B1010,'ตัดระหว่างกัน 2564'!K:K)</f>
        <v>0</v>
      </c>
      <c r="E1010" s="305"/>
      <c r="G1010" s="305"/>
      <c r="U1010" s="155" t="str">
        <f t="shared" si="120"/>
        <v xml:space="preserve">  </v>
      </c>
    </row>
    <row r="1011" spans="1:21" hidden="1">
      <c r="A1011" s="352" t="s">
        <v>440</v>
      </c>
      <c r="B1011" s="355" t="s">
        <v>439</v>
      </c>
      <c r="C1011" s="212">
        <f>SUMIF('ตัดระหว่างกัน 2565'!D:D,'หมายเหตุ (3)'!$B1011,'ตัดระหว่างกัน 2565'!L:L)-SUMIF('ตัดระหว่างกัน 2565'!D:D,$B1011,'ตัดระหว่างกัน 2565'!K:K)</f>
        <v>0</v>
      </c>
      <c r="D1011" s="213">
        <f>SUMIF('ตัดระหว่างกัน 2564'!D:D,$B1011,'ตัดระหว่างกัน 2564'!L:L)-SUMIF('ตัดระหว่างกัน 2564'!D:D,'หมายเหตุ (3)'!$B1011,'ตัดระหว่างกัน 2564'!K:K)</f>
        <v>0</v>
      </c>
      <c r="E1011" s="305"/>
      <c r="G1011" s="305"/>
      <c r="U1011" s="155" t="str">
        <f t="shared" si="120"/>
        <v xml:space="preserve">  </v>
      </c>
    </row>
    <row r="1012" spans="1:21" hidden="1">
      <c r="A1012" s="352" t="s">
        <v>442</v>
      </c>
      <c r="B1012" s="355" t="s">
        <v>441</v>
      </c>
      <c r="C1012" s="212">
        <f>SUMIF('ตัดระหว่างกัน 2565'!D:D,'หมายเหตุ (3)'!$B1012,'ตัดระหว่างกัน 2565'!L:L)-SUMIF('ตัดระหว่างกัน 2565'!D:D,$B1012,'ตัดระหว่างกัน 2565'!K:K)</f>
        <v>30</v>
      </c>
      <c r="D1012" s="213">
        <f>SUMIF('ตัดระหว่างกัน 2564'!D:D,$B1012,'ตัดระหว่างกัน 2564'!L:L)-SUMIF('ตัดระหว่างกัน 2564'!D:D,'หมายเหตุ (3)'!$B1012,'ตัดระหว่างกัน 2564'!K:K)</f>
        <v>10120</v>
      </c>
      <c r="E1012" s="305"/>
      <c r="G1012" s="305"/>
      <c r="U1012" s="155" t="str">
        <f t="shared" si="120"/>
        <v xml:space="preserve">  </v>
      </c>
    </row>
    <row r="1013" spans="1:21" ht="20.25" thickBot="1">
      <c r="A1013" s="300"/>
      <c r="B1013" s="352"/>
      <c r="C1013" s="357"/>
      <c r="D1013" s="352"/>
      <c r="E1013" s="301" t="s">
        <v>1041</v>
      </c>
      <c r="F1013" s="354">
        <f>SUM(F992:F999)</f>
        <v>544390.52</v>
      </c>
      <c r="G1013" s="305"/>
      <c r="H1013" s="354">
        <f>SUM(H992:H999)</f>
        <v>423587.25</v>
      </c>
      <c r="I1013" s="477"/>
      <c r="U1013" s="155" t="str">
        <f t="shared" si="120"/>
        <v>แสดง</v>
      </c>
    </row>
    <row r="1014" spans="1:21" ht="20.25" thickTop="1">
      <c r="G1014" s="305"/>
      <c r="U1014" s="155" t="str">
        <f t="shared" ref="U1014:U1024" si="123">IF($F$1013&lt;&gt;0,"แสดง",IF($H$1013&lt;&gt;0,"แสดง","  "))</f>
        <v>แสดง</v>
      </c>
    </row>
    <row r="1015" spans="1:21" hidden="1">
      <c r="G1015" s="305"/>
    </row>
    <row r="1016" spans="1:21" hidden="1">
      <c r="G1016" s="305"/>
    </row>
    <row r="1017" spans="1:21" hidden="1">
      <c r="G1017" s="305"/>
    </row>
    <row r="1018" spans="1:21">
      <c r="G1018" s="305"/>
    </row>
    <row r="1019" spans="1:21">
      <c r="G1019" s="305"/>
    </row>
    <row r="1020" spans="1:21">
      <c r="G1020" s="305"/>
    </row>
    <row r="1021" spans="1:21">
      <c r="G1021" s="305"/>
    </row>
    <row r="1022" spans="1:21">
      <c r="G1022" s="305"/>
    </row>
    <row r="1023" spans="1:21">
      <c r="G1023" s="305"/>
    </row>
    <row r="1024" spans="1:21">
      <c r="U1024" s="155" t="str">
        <f t="shared" si="123"/>
        <v>แสดง</v>
      </c>
    </row>
    <row r="1025" spans="1:21">
      <c r="E1025" s="299" t="s">
        <v>2061</v>
      </c>
      <c r="F1025" s="487"/>
      <c r="G1025" s="487"/>
      <c r="H1025" s="487"/>
      <c r="I1025" s="476"/>
      <c r="U1025" s="155" t="str">
        <f>IF($F$1060&lt;&gt;0,"แสดง",IF($H$1060&lt;&gt;0,"แสดง","  "))</f>
        <v>แสดง</v>
      </c>
    </row>
    <row r="1026" spans="1:21">
      <c r="E1026" s="301"/>
      <c r="H1026" s="473" t="s">
        <v>973</v>
      </c>
      <c r="I1026" s="476"/>
      <c r="U1026" s="155" t="str">
        <f t="shared" ref="U1026:U1027" si="124">IF($F$1060&lt;&gt;0,"แสดง",IF($H$1060&lt;&gt;0,"แสดง","  "))</f>
        <v>แสดง</v>
      </c>
    </row>
    <row r="1027" spans="1:21">
      <c r="E1027" s="301"/>
      <c r="F1027" s="302">
        <v>2565</v>
      </c>
      <c r="G1027" s="302"/>
      <c r="H1027" s="302">
        <v>2564</v>
      </c>
      <c r="I1027" s="302"/>
      <c r="U1027" s="155" t="str">
        <f t="shared" si="124"/>
        <v>แสดง</v>
      </c>
    </row>
    <row r="1028" spans="1:21">
      <c r="A1028" s="352" t="s">
        <v>1561</v>
      </c>
      <c r="B1028" s="355" t="s">
        <v>1560</v>
      </c>
      <c r="C1028" s="212">
        <f>SUMIF('ตัดระหว่างกัน 2565'!D:D,$B1028,'ตัดระหว่างกัน 2565'!K:K)-SUMIF('ตัดระหว่างกัน 2565'!D:D,'หมายเหตุ (3)'!$B1028,'ตัดระหว่างกัน 2565'!L:L)</f>
        <v>4677480</v>
      </c>
      <c r="D1028" s="213">
        <f>SUMIF('ตัดระหว่างกัน 2564'!D:D,'หมายเหตุ (3)'!$B1028,'ตัดระหว่างกัน 2564'!K:K)-SUMIF('ตัดระหว่างกัน 2564'!D:D,$B1028,'ตัดระหว่างกัน 2564'!L:L)</f>
        <v>4421820</v>
      </c>
      <c r="E1028" s="158" t="s">
        <v>611</v>
      </c>
      <c r="F1028" s="306">
        <f>SUM(C1028:C1029)</f>
        <v>4677480</v>
      </c>
      <c r="G1028" s="306"/>
      <c r="H1028" s="306">
        <f>SUM(D1028:D1029)</f>
        <v>4421820</v>
      </c>
      <c r="I1028" s="307"/>
      <c r="U1028" s="155" t="str">
        <f t="shared" ref="U1028:U1081" si="125">IF(F1028&lt;&gt;0,"แสดง",IF(H1028&lt;&gt;0,"แสดง","  "))</f>
        <v>แสดง</v>
      </c>
    </row>
    <row r="1029" spans="1:21" hidden="1">
      <c r="A1029" s="352" t="s">
        <v>1563</v>
      </c>
      <c r="B1029" s="355" t="s">
        <v>1562</v>
      </c>
      <c r="C1029" s="212">
        <f>SUMIF('ตัดระหว่างกัน 2565'!D:D,$B1029,'ตัดระหว่างกัน 2565'!K:K)-SUMIF('ตัดระหว่างกัน 2565'!D:D,'หมายเหตุ (3)'!$B1029,'ตัดระหว่างกัน 2565'!L:L)</f>
        <v>0</v>
      </c>
      <c r="D1029" s="213">
        <f>SUMIF('ตัดระหว่างกัน 2564'!D:D,'หมายเหตุ (3)'!$B1029,'ตัดระหว่างกัน 2564'!K:K)-SUMIF('ตัดระหว่างกัน 2564'!D:D,$B1029,'ตัดระหว่างกัน 2564'!L:L)</f>
        <v>0</v>
      </c>
      <c r="E1029" s="158"/>
      <c r="F1029" s="307"/>
      <c r="G1029" s="307"/>
      <c r="H1029" s="307"/>
      <c r="I1029" s="307"/>
      <c r="U1029" s="155" t="str">
        <f t="shared" si="125"/>
        <v xml:space="preserve">  </v>
      </c>
    </row>
    <row r="1030" spans="1:21">
      <c r="A1030" s="352" t="s">
        <v>612</v>
      </c>
      <c r="B1030" s="355" t="s">
        <v>613</v>
      </c>
      <c r="C1030" s="212">
        <f>SUMIF('ตัดระหว่างกัน 2565'!D:D,$B1030,'ตัดระหว่างกัน 2565'!K:K)-SUMIF('ตัดระหว่างกัน 2565'!D:D,'หมายเหตุ (3)'!$B1030,'ตัดระหว่างกัน 2565'!L:L)</f>
        <v>1195493</v>
      </c>
      <c r="D1030" s="213">
        <f>SUMIF('ตัดระหว่างกัน 2564'!D:D,'หมายเหตุ (3)'!$B1030,'ตัดระหว่างกัน 2564'!K:K)-SUMIF('ตัดระหว่างกัน 2564'!D:D,$B1030,'ตัดระหว่างกัน 2564'!L:L)</f>
        <v>2138470</v>
      </c>
      <c r="E1030" s="158" t="s">
        <v>612</v>
      </c>
      <c r="F1030" s="306">
        <f>SUM(C1030)</f>
        <v>1195493</v>
      </c>
      <c r="G1030" s="306"/>
      <c r="H1030" s="306">
        <f t="shared" ref="H1030:H1036" si="126">SUM(D1030)</f>
        <v>2138470</v>
      </c>
      <c r="I1030" s="307"/>
      <c r="U1030" s="155" t="str">
        <f t="shared" si="125"/>
        <v>แสดง</v>
      </c>
    </row>
    <row r="1031" spans="1:21" hidden="1">
      <c r="A1031" s="352" t="s">
        <v>614</v>
      </c>
      <c r="B1031" s="355" t="s">
        <v>615</v>
      </c>
      <c r="C1031" s="212">
        <f>SUMIF('ตัดระหว่างกัน 2565'!D:D,$B1031,'ตัดระหว่างกัน 2565'!K:K)-SUMIF('ตัดระหว่างกัน 2565'!D:D,'หมายเหตุ (3)'!$B1031,'ตัดระหว่างกัน 2565'!L:L)</f>
        <v>0</v>
      </c>
      <c r="D1031" s="213">
        <f>SUMIF('ตัดระหว่างกัน 2564'!D:D,'หมายเหตุ (3)'!$B1031,'ตัดระหว่างกัน 2564'!K:K)-SUMIF('ตัดระหว่างกัน 2564'!D:D,$B1031,'ตัดระหว่างกัน 2564'!L:L)</f>
        <v>0</v>
      </c>
      <c r="E1031" s="155" t="s">
        <v>614</v>
      </c>
      <c r="F1031" s="306">
        <f t="shared" ref="F1031:F1036" si="127">SUM(C1031)</f>
        <v>0</v>
      </c>
      <c r="G1031" s="306"/>
      <c r="H1031" s="306">
        <f t="shared" si="126"/>
        <v>0</v>
      </c>
      <c r="I1031" s="264"/>
      <c r="U1031" s="155" t="str">
        <f t="shared" si="125"/>
        <v xml:space="preserve">  </v>
      </c>
    </row>
    <row r="1032" spans="1:21">
      <c r="A1032" s="352" t="s">
        <v>616</v>
      </c>
      <c r="B1032" s="355" t="s">
        <v>617</v>
      </c>
      <c r="C1032" s="212">
        <f>SUMIF('ตัดระหว่างกัน 2565'!D:D,$B1032,'ตัดระหว่างกัน 2565'!K:K)-SUMIF('ตัดระหว่างกัน 2565'!D:D,'หมายเหตุ (3)'!$B1032,'ตัดระหว่างกัน 2565'!L:L)</f>
        <v>210000</v>
      </c>
      <c r="D1032" s="213">
        <f>SUMIF('ตัดระหว่างกัน 2564'!D:D,'หมายเหตุ (3)'!$B1032,'ตัดระหว่างกัน 2564'!K:K)-SUMIF('ตัดระหว่างกัน 2564'!D:D,$B1032,'ตัดระหว่างกัน 2564'!L:L)</f>
        <v>210000</v>
      </c>
      <c r="E1032" s="155" t="s">
        <v>616</v>
      </c>
      <c r="F1032" s="306">
        <f t="shared" si="127"/>
        <v>210000</v>
      </c>
      <c r="G1032" s="306"/>
      <c r="H1032" s="306">
        <f t="shared" si="126"/>
        <v>210000</v>
      </c>
      <c r="I1032" s="264"/>
      <c r="U1032" s="155" t="str">
        <f t="shared" si="125"/>
        <v>แสดง</v>
      </c>
    </row>
    <row r="1033" spans="1:21" hidden="1">
      <c r="A1033" s="352" t="s">
        <v>618</v>
      </c>
      <c r="B1033" s="355" t="s">
        <v>619</v>
      </c>
      <c r="C1033" s="212">
        <f>SUMIF('ตัดระหว่างกัน 2565'!D:D,$B1033,'ตัดระหว่างกัน 2565'!K:K)-SUMIF('ตัดระหว่างกัน 2565'!D:D,'หมายเหตุ (3)'!$B1033,'ตัดระหว่างกัน 2565'!L:L)</f>
        <v>0</v>
      </c>
      <c r="D1033" s="213">
        <f>SUMIF('ตัดระหว่างกัน 2564'!D:D,'หมายเหตุ (3)'!$B1033,'ตัดระหว่างกัน 2564'!K:K)-SUMIF('ตัดระหว่างกัน 2564'!D:D,$B1033,'ตัดระหว่างกัน 2564'!L:L)</f>
        <v>0</v>
      </c>
      <c r="E1033" s="155" t="s">
        <v>618</v>
      </c>
      <c r="F1033" s="306">
        <f t="shared" si="127"/>
        <v>0</v>
      </c>
      <c r="G1033" s="306"/>
      <c r="H1033" s="306">
        <f t="shared" si="126"/>
        <v>0</v>
      </c>
      <c r="I1033" s="264"/>
      <c r="U1033" s="155" t="str">
        <f t="shared" si="125"/>
        <v xml:space="preserve">  </v>
      </c>
    </row>
    <row r="1034" spans="1:21">
      <c r="A1034" s="352" t="s">
        <v>621</v>
      </c>
      <c r="B1034" s="355" t="s">
        <v>1021</v>
      </c>
      <c r="C1034" s="212">
        <f>SUMIF('ตัดระหว่างกัน 2565'!D:D,$B1034,'ตัดระหว่างกัน 2565'!K:K)-SUMIF('ตัดระหว่างกัน 2565'!D:D,'หมายเหตุ (3)'!$B1034,'ตัดระหว่างกัน 2565'!L:L)</f>
        <v>999210</v>
      </c>
      <c r="D1034" s="213">
        <f>SUMIF('ตัดระหว่างกัน 2564'!D:D,'หมายเหตุ (3)'!$B1034,'ตัดระหว่างกัน 2564'!K:K)-SUMIF('ตัดระหว่างกัน 2564'!D:D,$B1034,'ตัดระหว่างกัน 2564'!L:L)</f>
        <v>1120879</v>
      </c>
      <c r="E1034" s="155" t="s">
        <v>620</v>
      </c>
      <c r="F1034" s="306">
        <f t="shared" si="127"/>
        <v>999210</v>
      </c>
      <c r="G1034" s="306"/>
      <c r="H1034" s="306">
        <f t="shared" si="126"/>
        <v>1120879</v>
      </c>
      <c r="I1034" s="264"/>
      <c r="U1034" s="155" t="str">
        <f t="shared" si="125"/>
        <v>แสดง</v>
      </c>
    </row>
    <row r="1035" spans="1:21">
      <c r="A1035" s="352" t="s">
        <v>622</v>
      </c>
      <c r="B1035" s="355" t="s">
        <v>623</v>
      </c>
      <c r="C1035" s="212">
        <f>SUMIF('ตัดระหว่างกัน 2565'!D:D,$B1035,'ตัดระหว่างกัน 2565'!K:K)-SUMIF('ตัดระหว่างกัน 2565'!D:D,'หมายเหตุ (3)'!$B1035,'ตัดระหว่างกัน 2565'!L:L)</f>
        <v>57810</v>
      </c>
      <c r="D1035" s="213">
        <f>SUMIF('ตัดระหว่างกัน 2564'!D:D,'หมายเหตุ (3)'!$B1035,'ตัดระหว่างกัน 2564'!K:K)-SUMIF('ตัดระหว่างกัน 2564'!D:D,$B1035,'ตัดระหว่างกัน 2564'!L:L)</f>
        <v>70888</v>
      </c>
      <c r="E1035" s="155" t="s">
        <v>622</v>
      </c>
      <c r="F1035" s="306">
        <f t="shared" si="127"/>
        <v>57810</v>
      </c>
      <c r="G1035" s="306"/>
      <c r="H1035" s="306">
        <f t="shared" si="126"/>
        <v>70888</v>
      </c>
      <c r="I1035" s="264"/>
      <c r="U1035" s="155" t="str">
        <f t="shared" si="125"/>
        <v>แสดง</v>
      </c>
    </row>
    <row r="1036" spans="1:21" hidden="1">
      <c r="A1036" s="352" t="s">
        <v>624</v>
      </c>
      <c r="B1036" s="355" t="s">
        <v>625</v>
      </c>
      <c r="C1036" s="212">
        <f>SUMIF('ตัดระหว่างกัน 2565'!D:D,$B1036,'ตัดระหว่างกัน 2565'!K:K)-SUMIF('ตัดระหว่างกัน 2565'!D:D,'หมายเหตุ (3)'!$B1036,'ตัดระหว่างกัน 2565'!L:L)</f>
        <v>0</v>
      </c>
      <c r="D1036" s="213">
        <f>SUMIF('ตัดระหว่างกัน 2564'!D:D,'หมายเหตุ (3)'!$B1036,'ตัดระหว่างกัน 2564'!K:K)-SUMIF('ตัดระหว่างกัน 2564'!D:D,$B1036,'ตัดระหว่างกัน 2564'!L:L)</f>
        <v>0</v>
      </c>
      <c r="E1036" s="155" t="s">
        <v>624</v>
      </c>
      <c r="F1036" s="306">
        <f t="shared" si="127"/>
        <v>0</v>
      </c>
      <c r="G1036" s="306"/>
      <c r="H1036" s="306">
        <f t="shared" si="126"/>
        <v>0</v>
      </c>
      <c r="I1036" s="264"/>
      <c r="U1036" s="155" t="str">
        <f t="shared" si="125"/>
        <v xml:space="preserve">  </v>
      </c>
    </row>
    <row r="1037" spans="1:21" hidden="1">
      <c r="A1037" s="352" t="s">
        <v>1565</v>
      </c>
      <c r="B1037" s="355" t="s">
        <v>1564</v>
      </c>
      <c r="C1037" s="212">
        <f>SUMIF('ตัดระหว่างกัน 2565'!D:D,$B1037,'ตัดระหว่างกัน 2565'!K:K)-SUMIF('ตัดระหว่างกัน 2565'!D:D,'หมายเหตุ (3)'!$B1037,'ตัดระหว่างกัน 2565'!L:L)</f>
        <v>0</v>
      </c>
      <c r="D1037" s="213">
        <f>SUMIF('ตัดระหว่างกัน 2564'!D:D,'หมายเหตุ (3)'!$B1037,'ตัดระหว่างกัน 2564'!K:K)-SUMIF('ตัดระหว่างกัน 2564'!D:D,$B1037,'ตัดระหว่างกัน 2564'!L:L)</f>
        <v>0</v>
      </c>
      <c r="E1037" s="180" t="s">
        <v>626</v>
      </c>
      <c r="F1037" s="306">
        <f>SUM(C1037:C1041)</f>
        <v>0</v>
      </c>
      <c r="G1037" s="306"/>
      <c r="H1037" s="306">
        <f>SUM(D1037:D1041)</f>
        <v>0</v>
      </c>
      <c r="I1037" s="307"/>
      <c r="U1037" s="155" t="str">
        <f t="shared" si="125"/>
        <v xml:space="preserve">  </v>
      </c>
    </row>
    <row r="1038" spans="1:21" hidden="1">
      <c r="A1038" s="352" t="s">
        <v>1567</v>
      </c>
      <c r="B1038" s="355" t="s">
        <v>1566</v>
      </c>
      <c r="C1038" s="212">
        <f>SUMIF('ตัดระหว่างกัน 2565'!D:D,$B1038,'ตัดระหว่างกัน 2565'!K:K)-SUMIF('ตัดระหว่างกัน 2565'!D:D,'หมายเหตุ (3)'!$B1038,'ตัดระหว่างกัน 2565'!L:L)</f>
        <v>0</v>
      </c>
      <c r="D1038" s="213">
        <f>SUMIF('ตัดระหว่างกัน 2564'!D:D,'หมายเหตุ (3)'!$B1038,'ตัดระหว่างกัน 2564'!K:K)-SUMIF('ตัดระหว่างกัน 2564'!D:D,$B1038,'ตัดระหว่างกัน 2564'!L:L)</f>
        <v>0</v>
      </c>
      <c r="E1038" s="180"/>
      <c r="F1038" s="307"/>
      <c r="G1038" s="307"/>
      <c r="H1038" s="307"/>
      <c r="I1038" s="307"/>
      <c r="U1038" s="155" t="str">
        <f t="shared" si="125"/>
        <v xml:space="preserve">  </v>
      </c>
    </row>
    <row r="1039" spans="1:21" hidden="1">
      <c r="A1039" s="352" t="s">
        <v>1569</v>
      </c>
      <c r="B1039" s="355" t="s">
        <v>1568</v>
      </c>
      <c r="C1039" s="212">
        <f>SUMIF('ตัดระหว่างกัน 2565'!D:D,$B1039,'ตัดระหว่างกัน 2565'!K:K)-SUMIF('ตัดระหว่างกัน 2565'!D:D,'หมายเหตุ (3)'!$B1039,'ตัดระหว่างกัน 2565'!L:L)</f>
        <v>0</v>
      </c>
      <c r="D1039" s="213">
        <f>SUMIF('ตัดระหว่างกัน 2564'!D:D,'หมายเหตุ (3)'!$B1039,'ตัดระหว่างกัน 2564'!K:K)-SUMIF('ตัดระหว่างกัน 2564'!D:D,$B1039,'ตัดระหว่างกัน 2564'!L:L)</f>
        <v>0</v>
      </c>
      <c r="E1039" s="180"/>
      <c r="F1039" s="307"/>
      <c r="G1039" s="307"/>
      <c r="H1039" s="307"/>
      <c r="I1039" s="307"/>
      <c r="U1039" s="155" t="str">
        <f t="shared" si="125"/>
        <v xml:space="preserve">  </v>
      </c>
    </row>
    <row r="1040" spans="1:21" hidden="1">
      <c r="A1040" s="352" t="s">
        <v>1571</v>
      </c>
      <c r="B1040" s="355" t="s">
        <v>1570</v>
      </c>
      <c r="C1040" s="212">
        <f>SUMIF('ตัดระหว่างกัน 2565'!D:D,$B1040,'ตัดระหว่างกัน 2565'!K:K)-SUMIF('ตัดระหว่างกัน 2565'!D:D,'หมายเหตุ (3)'!$B1040,'ตัดระหว่างกัน 2565'!L:L)</f>
        <v>0</v>
      </c>
      <c r="D1040" s="213">
        <f>SUMIF('ตัดระหว่างกัน 2564'!D:D,'หมายเหตุ (3)'!$B1040,'ตัดระหว่างกัน 2564'!K:K)-SUMIF('ตัดระหว่างกัน 2564'!D:D,$B1040,'ตัดระหว่างกัน 2564'!L:L)</f>
        <v>0</v>
      </c>
      <c r="E1040" s="180"/>
      <c r="F1040" s="307"/>
      <c r="G1040" s="307"/>
      <c r="H1040" s="307"/>
      <c r="I1040" s="307"/>
      <c r="U1040" s="155" t="str">
        <f t="shared" si="125"/>
        <v xml:space="preserve">  </v>
      </c>
    </row>
    <row r="1041" spans="1:21" hidden="1">
      <c r="A1041" s="352" t="s">
        <v>1573</v>
      </c>
      <c r="B1041" s="355" t="s">
        <v>1572</v>
      </c>
      <c r="C1041" s="212">
        <f>SUMIF('ตัดระหว่างกัน 2565'!D:D,$B1041,'ตัดระหว่างกัน 2565'!K:K)-SUMIF('ตัดระหว่างกัน 2565'!D:D,'หมายเหตุ (3)'!$B1041,'ตัดระหว่างกัน 2565'!L:L)</f>
        <v>0</v>
      </c>
      <c r="D1041" s="213">
        <f>SUMIF('ตัดระหว่างกัน 2564'!D:D,'หมายเหตุ (3)'!$B1041,'ตัดระหว่างกัน 2564'!K:K)-SUMIF('ตัดระหว่างกัน 2564'!D:D,$B1041,'ตัดระหว่างกัน 2564'!L:L)</f>
        <v>0</v>
      </c>
      <c r="E1041" s="180"/>
      <c r="F1041" s="307"/>
      <c r="G1041" s="307"/>
      <c r="H1041" s="307"/>
      <c r="I1041" s="307"/>
      <c r="U1041" s="155" t="str">
        <f t="shared" si="125"/>
        <v xml:space="preserve">  </v>
      </c>
    </row>
    <row r="1042" spans="1:21">
      <c r="A1042" s="352" t="s">
        <v>627</v>
      </c>
      <c r="B1042" s="355" t="s">
        <v>628</v>
      </c>
      <c r="C1042" s="212">
        <f>SUMIF('ตัดระหว่างกัน 2565'!D:D,$B1042,'ตัดระหว่างกัน 2565'!K:K)-SUMIF('ตัดระหว่างกัน 2565'!D:D,'หมายเหตุ (3)'!$B1042,'ตัดระหว่างกัน 2565'!L:L)</f>
        <v>12450</v>
      </c>
      <c r="D1042" s="213">
        <f>SUMIF('ตัดระหว่างกัน 2564'!D:D,'หมายเหตุ (3)'!$B1042,'ตัดระหว่างกัน 2564'!K:K)-SUMIF('ตัดระหว่างกัน 2564'!D:D,$B1042,'ตัดระหว่างกัน 2564'!L:L)</f>
        <v>10500</v>
      </c>
      <c r="E1042" s="158" t="s">
        <v>627</v>
      </c>
      <c r="F1042" s="306">
        <f>SUM(C1042)</f>
        <v>12450</v>
      </c>
      <c r="G1042" s="306"/>
      <c r="H1042" s="306">
        <f t="shared" ref="H1042:H1053" si="128">SUM(D1042)</f>
        <v>10500</v>
      </c>
      <c r="I1042" s="264"/>
      <c r="U1042" s="155" t="str">
        <f t="shared" si="125"/>
        <v>แสดง</v>
      </c>
    </row>
    <row r="1043" spans="1:21" hidden="1">
      <c r="A1043" s="352" t="s">
        <v>629</v>
      </c>
      <c r="B1043" s="355" t="s">
        <v>630</v>
      </c>
      <c r="C1043" s="212">
        <f>SUMIF('ตัดระหว่างกัน 2565'!D:D,$B1043,'ตัดระหว่างกัน 2565'!K:K)-SUMIF('ตัดระหว่างกัน 2565'!D:D,'หมายเหตุ (3)'!$B1043,'ตัดระหว่างกัน 2565'!L:L)</f>
        <v>0</v>
      </c>
      <c r="D1043" s="213">
        <f>SUMIF('ตัดระหว่างกัน 2564'!D:D,'หมายเหตุ (3)'!$B1043,'ตัดระหว่างกัน 2564'!K:K)-SUMIF('ตัดระหว่างกัน 2564'!D:D,$B1043,'ตัดระหว่างกัน 2564'!L:L)</f>
        <v>0</v>
      </c>
      <c r="E1043" s="158" t="s">
        <v>629</v>
      </c>
      <c r="F1043" s="306">
        <f t="shared" ref="F1043:F1057" si="129">SUM(C1043)</f>
        <v>0</v>
      </c>
      <c r="G1043" s="306"/>
      <c r="H1043" s="306">
        <f t="shared" si="128"/>
        <v>0</v>
      </c>
      <c r="I1043" s="264"/>
      <c r="U1043" s="155" t="str">
        <f t="shared" si="125"/>
        <v xml:space="preserve">  </v>
      </c>
    </row>
    <row r="1044" spans="1:21" hidden="1">
      <c r="A1044" s="352" t="s">
        <v>631</v>
      </c>
      <c r="B1044" s="355" t="s">
        <v>632</v>
      </c>
      <c r="C1044" s="212">
        <f>SUMIF('ตัดระหว่างกัน 2565'!D:D,$B1044,'ตัดระหว่างกัน 2565'!K:K)-SUMIF('ตัดระหว่างกัน 2565'!D:D,'หมายเหตุ (3)'!$B1044,'ตัดระหว่างกัน 2565'!L:L)</f>
        <v>0</v>
      </c>
      <c r="D1044" s="213">
        <f>SUMIF('ตัดระหว่างกัน 2564'!D:D,'หมายเหตุ (3)'!$B1044,'ตัดระหว่างกัน 2564'!K:K)-SUMIF('ตัดระหว่างกัน 2564'!D:D,$B1044,'ตัดระหว่างกัน 2564'!L:L)</f>
        <v>0</v>
      </c>
      <c r="E1044" s="155" t="s">
        <v>631</v>
      </c>
      <c r="F1044" s="306">
        <f t="shared" si="129"/>
        <v>0</v>
      </c>
      <c r="G1044" s="306"/>
      <c r="H1044" s="306">
        <f t="shared" si="128"/>
        <v>0</v>
      </c>
      <c r="I1044" s="264"/>
      <c r="U1044" s="155" t="str">
        <f t="shared" si="125"/>
        <v xml:space="preserve">  </v>
      </c>
    </row>
    <row r="1045" spans="1:21" hidden="1">
      <c r="A1045" s="352" t="s">
        <v>633</v>
      </c>
      <c r="B1045" s="355" t="s">
        <v>634</v>
      </c>
      <c r="C1045" s="212">
        <f>SUMIF('ตัดระหว่างกัน 2565'!D:D,$B1045,'ตัดระหว่างกัน 2565'!K:K)-SUMIF('ตัดระหว่างกัน 2565'!D:D,'หมายเหตุ (3)'!$B1045,'ตัดระหว่างกัน 2565'!L:L)</f>
        <v>0</v>
      </c>
      <c r="D1045" s="213">
        <f>SUMIF('ตัดระหว่างกัน 2564'!D:D,'หมายเหตุ (3)'!$B1045,'ตัดระหว่างกัน 2564'!K:K)-SUMIF('ตัดระหว่างกัน 2564'!D:D,$B1045,'ตัดระหว่างกัน 2564'!L:L)</f>
        <v>0</v>
      </c>
      <c r="E1045" s="155" t="s">
        <v>633</v>
      </c>
      <c r="F1045" s="306">
        <f t="shared" si="129"/>
        <v>0</v>
      </c>
      <c r="G1045" s="306"/>
      <c r="H1045" s="306">
        <f t="shared" si="128"/>
        <v>0</v>
      </c>
      <c r="I1045" s="264"/>
      <c r="U1045" s="155" t="str">
        <f t="shared" si="125"/>
        <v xml:space="preserve">  </v>
      </c>
    </row>
    <row r="1046" spans="1:21" hidden="1">
      <c r="A1046" s="352" t="s">
        <v>635</v>
      </c>
      <c r="B1046" s="355" t="s">
        <v>636</v>
      </c>
      <c r="C1046" s="212">
        <f>SUMIF('ตัดระหว่างกัน 2565'!D:D,$B1046,'ตัดระหว่างกัน 2565'!K:K)-SUMIF('ตัดระหว่างกัน 2565'!D:D,'หมายเหตุ (3)'!$B1046,'ตัดระหว่างกัน 2565'!L:L)</f>
        <v>0</v>
      </c>
      <c r="D1046" s="213">
        <f>SUMIF('ตัดระหว่างกัน 2564'!D:D,'หมายเหตุ (3)'!$B1046,'ตัดระหว่างกัน 2564'!K:K)-SUMIF('ตัดระหว่างกัน 2564'!D:D,$B1046,'ตัดระหว่างกัน 2564'!L:L)</f>
        <v>0</v>
      </c>
      <c r="E1046" s="155" t="s">
        <v>635</v>
      </c>
      <c r="F1046" s="306">
        <f t="shared" si="129"/>
        <v>0</v>
      </c>
      <c r="G1046" s="306"/>
      <c r="H1046" s="306">
        <f t="shared" si="128"/>
        <v>0</v>
      </c>
      <c r="I1046" s="264"/>
      <c r="U1046" s="155" t="str">
        <f t="shared" si="125"/>
        <v xml:space="preserve">  </v>
      </c>
    </row>
    <row r="1047" spans="1:21" hidden="1">
      <c r="A1047" s="352" t="s">
        <v>639</v>
      </c>
      <c r="B1047" s="355" t="s">
        <v>638</v>
      </c>
      <c r="C1047" s="212">
        <f>SUMIF('ตัดระหว่างกัน 2565'!D:D,$B1047,'ตัดระหว่างกัน 2565'!K:K)-SUMIF('ตัดระหว่างกัน 2565'!D:D,'หมายเหตุ (3)'!$B1047,'ตัดระหว่างกัน 2565'!L:L)</f>
        <v>0</v>
      </c>
      <c r="D1047" s="213">
        <f>SUMIF('ตัดระหว่างกัน 2564'!D:D,'หมายเหตุ (3)'!$B1047,'ตัดระหว่างกัน 2564'!K:K)-SUMIF('ตัดระหว่างกัน 2564'!D:D,$B1047,'ตัดระหว่างกัน 2564'!L:L)</f>
        <v>0</v>
      </c>
      <c r="E1047" s="155" t="s">
        <v>637</v>
      </c>
      <c r="F1047" s="306">
        <f t="shared" si="129"/>
        <v>0</v>
      </c>
      <c r="G1047" s="306"/>
      <c r="H1047" s="306">
        <f t="shared" si="128"/>
        <v>0</v>
      </c>
      <c r="I1047" s="264"/>
      <c r="U1047" s="155" t="str">
        <f t="shared" si="125"/>
        <v xml:space="preserve">  </v>
      </c>
    </row>
    <row r="1048" spans="1:21" hidden="1">
      <c r="A1048" s="352" t="s">
        <v>640</v>
      </c>
      <c r="B1048" s="355" t="s">
        <v>641</v>
      </c>
      <c r="C1048" s="212">
        <f>SUMIF('ตัดระหว่างกัน 2565'!D:D,$B1048,'ตัดระหว่างกัน 2565'!K:K)-SUMIF('ตัดระหว่างกัน 2565'!D:D,'หมายเหตุ (3)'!$B1048,'ตัดระหว่างกัน 2565'!L:L)</f>
        <v>0</v>
      </c>
      <c r="D1048" s="213">
        <f>SUMIF('ตัดระหว่างกัน 2564'!D:D,'หมายเหตุ (3)'!$B1048,'ตัดระหว่างกัน 2564'!K:K)-SUMIF('ตัดระหว่างกัน 2564'!D:D,$B1048,'ตัดระหว่างกัน 2564'!L:L)</f>
        <v>0</v>
      </c>
      <c r="E1048" s="155" t="s">
        <v>640</v>
      </c>
      <c r="F1048" s="306">
        <f t="shared" si="129"/>
        <v>0</v>
      </c>
      <c r="G1048" s="306"/>
      <c r="H1048" s="306">
        <f t="shared" si="128"/>
        <v>0</v>
      </c>
      <c r="I1048" s="264"/>
      <c r="U1048" s="155" t="str">
        <f t="shared" si="125"/>
        <v xml:space="preserve">  </v>
      </c>
    </row>
    <row r="1049" spans="1:21">
      <c r="A1049" s="352" t="s">
        <v>642</v>
      </c>
      <c r="B1049" s="355" t="s">
        <v>643</v>
      </c>
      <c r="C1049" s="212">
        <f>SUMIF('ตัดระหว่างกัน 2565'!D:D,$B1049,'ตัดระหว่างกัน 2565'!K:K)-SUMIF('ตัดระหว่างกัน 2565'!D:D,'หมายเหตุ (3)'!$B1049,'ตัดระหว่างกัน 2565'!L:L)</f>
        <v>490290</v>
      </c>
      <c r="D1049" s="213">
        <f>SUMIF('ตัดระหว่างกัน 2564'!D:D,'หมายเหตุ (3)'!$B1049,'ตัดระหว่างกัน 2564'!K:K)-SUMIF('ตัดระหว่างกัน 2564'!D:D,$B1049,'ตัดระหว่างกัน 2564'!L:L)</f>
        <v>424561</v>
      </c>
      <c r="E1049" s="158" t="s">
        <v>642</v>
      </c>
      <c r="F1049" s="306">
        <f t="shared" si="129"/>
        <v>490290</v>
      </c>
      <c r="G1049" s="306"/>
      <c r="H1049" s="306">
        <f t="shared" si="128"/>
        <v>424561</v>
      </c>
      <c r="I1049" s="264"/>
      <c r="U1049" s="155" t="str">
        <f t="shared" si="125"/>
        <v>แสดง</v>
      </c>
    </row>
    <row r="1050" spans="1:21">
      <c r="A1050" s="352" t="s">
        <v>644</v>
      </c>
      <c r="B1050" s="355" t="s">
        <v>645</v>
      </c>
      <c r="C1050" s="212">
        <f>SUMIF('ตัดระหว่างกัน 2565'!D:D,$B1050,'ตัดระหว่างกัน 2565'!K:K)-SUMIF('ตัดระหว่างกัน 2565'!D:D,'หมายเหตุ (3)'!$B1050,'ตัดระหว่างกัน 2565'!L:L)</f>
        <v>35741.300000000003</v>
      </c>
      <c r="D1050" s="213">
        <f>SUMIF('ตัดระหว่างกัน 2564'!D:D,'หมายเหตุ (3)'!$B1050,'ตัดระหว่างกัน 2564'!K:K)-SUMIF('ตัดระหว่างกัน 2564'!D:D,$B1050,'ตัดระหว่างกัน 2564'!L:L)</f>
        <v>36000</v>
      </c>
      <c r="E1050" s="155" t="s">
        <v>644</v>
      </c>
      <c r="F1050" s="306">
        <f t="shared" si="129"/>
        <v>35741.300000000003</v>
      </c>
      <c r="G1050" s="306"/>
      <c r="H1050" s="306">
        <f t="shared" si="128"/>
        <v>36000</v>
      </c>
      <c r="I1050" s="264"/>
      <c r="U1050" s="155" t="str">
        <f t="shared" si="125"/>
        <v>แสดง</v>
      </c>
    </row>
    <row r="1051" spans="1:21">
      <c r="A1051" s="352" t="s">
        <v>646</v>
      </c>
      <c r="B1051" s="355" t="s">
        <v>647</v>
      </c>
      <c r="C1051" s="212">
        <f>SUMIF('ตัดระหว่างกัน 2565'!D:D,$B1051,'ตัดระหว่างกัน 2565'!K:K)-SUMIF('ตัดระหว่างกัน 2565'!D:D,'หมายเหตุ (3)'!$B1051,'ตัดระหว่างกัน 2565'!L:L)</f>
        <v>2300</v>
      </c>
      <c r="D1051" s="213">
        <f>SUMIF('ตัดระหว่างกัน 2564'!D:D,'หมายเหตุ (3)'!$B1051,'ตัดระหว่างกัน 2564'!K:K)-SUMIF('ตัดระหว่างกัน 2564'!D:D,$B1051,'ตัดระหว่างกัน 2564'!L:L)</f>
        <v>0</v>
      </c>
      <c r="E1051" s="158" t="s">
        <v>646</v>
      </c>
      <c r="F1051" s="306">
        <f t="shared" si="129"/>
        <v>2300</v>
      </c>
      <c r="G1051" s="306"/>
      <c r="H1051" s="306">
        <f t="shared" si="128"/>
        <v>0</v>
      </c>
      <c r="I1051" s="264"/>
      <c r="U1051" s="155" t="str">
        <f t="shared" si="125"/>
        <v>แสดง</v>
      </c>
    </row>
    <row r="1052" spans="1:21" hidden="1">
      <c r="A1052" s="352" t="s">
        <v>648</v>
      </c>
      <c r="B1052" s="355" t="s">
        <v>649</v>
      </c>
      <c r="C1052" s="212">
        <f>SUMIF('ตัดระหว่างกัน 2565'!D:D,$B1052,'ตัดระหว่างกัน 2565'!K:K)-SUMIF('ตัดระหว่างกัน 2565'!D:D,'หมายเหตุ (3)'!$B1052,'ตัดระหว่างกัน 2565'!L:L)</f>
        <v>0</v>
      </c>
      <c r="D1052" s="213">
        <f>SUMIF('ตัดระหว่างกัน 2564'!D:D,'หมายเหตุ (3)'!$B1052,'ตัดระหว่างกัน 2564'!K:K)-SUMIF('ตัดระหว่างกัน 2564'!D:D,$B1052,'ตัดระหว่างกัน 2564'!L:L)</f>
        <v>0</v>
      </c>
      <c r="E1052" s="155" t="s">
        <v>648</v>
      </c>
      <c r="F1052" s="306">
        <f t="shared" si="129"/>
        <v>0</v>
      </c>
      <c r="G1052" s="306"/>
      <c r="H1052" s="306">
        <f t="shared" si="128"/>
        <v>0</v>
      </c>
      <c r="I1052" s="264"/>
      <c r="U1052" s="155" t="str">
        <f t="shared" si="125"/>
        <v xml:space="preserve">  </v>
      </c>
    </row>
    <row r="1053" spans="1:21" hidden="1">
      <c r="A1053" s="352" t="s">
        <v>650</v>
      </c>
      <c r="B1053" s="355" t="s">
        <v>651</v>
      </c>
      <c r="C1053" s="212">
        <f>SUMIF('ตัดระหว่างกัน 2565'!D:D,$B1053,'ตัดระหว่างกัน 2565'!K:K)-SUMIF('ตัดระหว่างกัน 2565'!D:D,'หมายเหตุ (3)'!$B1053,'ตัดระหว่างกัน 2565'!L:L)</f>
        <v>0</v>
      </c>
      <c r="D1053" s="213">
        <f>SUMIF('ตัดระหว่างกัน 2564'!D:D,'หมายเหตุ (3)'!$B1053,'ตัดระหว่างกัน 2564'!K:K)-SUMIF('ตัดระหว่างกัน 2564'!D:D,$B1053,'ตัดระหว่างกัน 2564'!L:L)</f>
        <v>0</v>
      </c>
      <c r="E1053" s="155" t="s">
        <v>650</v>
      </c>
      <c r="F1053" s="306">
        <f t="shared" si="129"/>
        <v>0</v>
      </c>
      <c r="G1053" s="306"/>
      <c r="H1053" s="306">
        <f t="shared" si="128"/>
        <v>0</v>
      </c>
      <c r="I1053" s="264"/>
      <c r="U1053" s="155" t="str">
        <f t="shared" si="125"/>
        <v xml:space="preserve">  </v>
      </c>
    </row>
    <row r="1054" spans="1:21" hidden="1">
      <c r="A1054" s="352" t="s">
        <v>1575</v>
      </c>
      <c r="B1054" s="355" t="s">
        <v>1574</v>
      </c>
      <c r="C1054" s="212">
        <f>SUMIF('ตัดระหว่างกัน 2565'!D:D,$B1054,'ตัดระหว่างกัน 2565'!K:K)-SUMIF('ตัดระหว่างกัน 2565'!D:D,'หมายเหตุ (3)'!$B1054,'ตัดระหว่างกัน 2565'!L:L)</f>
        <v>0</v>
      </c>
      <c r="D1054" s="213">
        <f>SUMIF('ตัดระหว่างกัน 2564'!D:D,'หมายเหตุ (3)'!$B1054,'ตัดระหว่างกัน 2564'!K:K)-SUMIF('ตัดระหว่างกัน 2564'!D:D,$B1054,'ตัดระหว่างกัน 2564'!L:L)</f>
        <v>0</v>
      </c>
      <c r="E1054" s="158" t="s">
        <v>652</v>
      </c>
      <c r="F1054" s="306">
        <f>SUM(C1054:C1055)</f>
        <v>0</v>
      </c>
      <c r="G1054" s="306"/>
      <c r="H1054" s="306">
        <f>SUM(D1054:D1055)</f>
        <v>0</v>
      </c>
      <c r="I1054" s="307"/>
      <c r="U1054" s="155" t="str">
        <f t="shared" si="125"/>
        <v xml:space="preserve">  </v>
      </c>
    </row>
    <row r="1055" spans="1:21" hidden="1">
      <c r="A1055" s="352" t="s">
        <v>1577</v>
      </c>
      <c r="B1055" s="355" t="s">
        <v>1576</v>
      </c>
      <c r="C1055" s="212">
        <f>SUMIF('ตัดระหว่างกัน 2565'!D:D,$B1055,'ตัดระหว่างกัน 2565'!K:K)-SUMIF('ตัดระหว่างกัน 2565'!D:D,'หมายเหตุ (3)'!$B1055,'ตัดระหว่างกัน 2565'!L:L)</f>
        <v>0</v>
      </c>
      <c r="D1055" s="213">
        <f>SUMIF('ตัดระหว่างกัน 2564'!D:D,'หมายเหตุ (3)'!$B1055,'ตัดระหว่างกัน 2564'!K:K)-SUMIF('ตัดระหว่างกัน 2564'!D:D,$B1055,'ตัดระหว่างกัน 2564'!L:L)</f>
        <v>0</v>
      </c>
      <c r="E1055" s="158"/>
      <c r="F1055" s="306"/>
      <c r="G1055" s="306"/>
      <c r="H1055" s="306"/>
      <c r="I1055" s="307"/>
      <c r="U1055" s="155" t="str">
        <f t="shared" si="125"/>
        <v xml:space="preserve">  </v>
      </c>
    </row>
    <row r="1056" spans="1:21">
      <c r="A1056" s="352" t="s">
        <v>653</v>
      </c>
      <c r="B1056" s="355" t="s">
        <v>1802</v>
      </c>
      <c r="C1056" s="212">
        <f>SUMIF('ตัดระหว่างกัน 2565'!D:D,$B1056,'ตัดระหว่างกัน 2565'!K:K)-SUMIF('ตัดระหว่างกัน 2565'!D:D,'หมายเหตุ (3)'!$B1056,'ตัดระหว่างกัน 2565'!L:L)</f>
        <v>84000</v>
      </c>
      <c r="D1056" s="213">
        <f>SUMIF('ตัดระหว่างกัน 2564'!D:D,'หมายเหตุ (3)'!$B1056,'ตัดระหว่างกัน 2564'!K:K)-SUMIF('ตัดระหว่างกัน 2564'!D:D,$B1056,'ตัดระหว่างกัน 2564'!L:L)</f>
        <v>84000</v>
      </c>
      <c r="E1056" s="155" t="s">
        <v>653</v>
      </c>
      <c r="F1056" s="306">
        <f t="shared" si="129"/>
        <v>84000</v>
      </c>
      <c r="G1056" s="306"/>
      <c r="H1056" s="306">
        <f>SUM(D1056)</f>
        <v>84000</v>
      </c>
      <c r="I1056" s="264"/>
      <c r="U1056" s="155" t="str">
        <f t="shared" si="125"/>
        <v>แสดง</v>
      </c>
    </row>
    <row r="1057" spans="1:21" hidden="1">
      <c r="A1057" s="352" t="s">
        <v>654</v>
      </c>
      <c r="B1057" s="355" t="s">
        <v>655</v>
      </c>
      <c r="C1057" s="212">
        <f>SUMIF('ตัดระหว่างกัน 2565'!D:D,$B1057,'ตัดระหว่างกัน 2565'!K:K)-SUMIF('ตัดระหว่างกัน 2565'!D:D,'หมายเหตุ (3)'!$B1057,'ตัดระหว่างกัน 2565'!L:L)</f>
        <v>0</v>
      </c>
      <c r="D1057" s="213">
        <f>SUMIF('ตัดระหว่างกัน 2564'!D:D,'หมายเหตุ (3)'!$B1057,'ตัดระหว่างกัน 2564'!K:K)-SUMIF('ตัดระหว่างกัน 2564'!D:D,$B1057,'ตัดระหว่างกัน 2564'!L:L)</f>
        <v>0</v>
      </c>
      <c r="E1057" s="155" t="s">
        <v>654</v>
      </c>
      <c r="F1057" s="306">
        <f t="shared" si="129"/>
        <v>0</v>
      </c>
      <c r="G1057" s="306"/>
      <c r="H1057" s="306">
        <f>SUM(D1057)</f>
        <v>0</v>
      </c>
      <c r="I1057" s="264"/>
      <c r="U1057" s="155" t="str">
        <f t="shared" si="125"/>
        <v xml:space="preserve">  </v>
      </c>
    </row>
    <row r="1058" spans="1:21" hidden="1">
      <c r="A1058" s="352" t="s">
        <v>656</v>
      </c>
      <c r="B1058" s="355" t="s">
        <v>1578</v>
      </c>
      <c r="C1058" s="212">
        <f>SUMIF('ตัดระหว่างกัน 2565'!D:D,$B1058,'ตัดระหว่างกัน 2565'!K:K)-SUMIF('ตัดระหว่างกัน 2565'!D:D,'หมายเหตุ (3)'!$B1058,'ตัดระหว่างกัน 2565'!L:L)</f>
        <v>0</v>
      </c>
      <c r="D1058" s="213">
        <f>SUMIF('ตัดระหว่างกัน 2564'!D:D,'หมายเหตุ (3)'!$B1058,'ตัดระหว่างกัน 2564'!K:K)-SUMIF('ตัดระหว่างกัน 2564'!D:D,$B1058,'ตัดระหว่างกัน 2564'!L:L)</f>
        <v>0</v>
      </c>
      <c r="E1058" s="158" t="s">
        <v>656</v>
      </c>
      <c r="F1058" s="324">
        <f>SUM(C1058:C1059)</f>
        <v>0</v>
      </c>
      <c r="G1058" s="306"/>
      <c r="H1058" s="324">
        <f>SUM(D1058:D1059)</f>
        <v>0</v>
      </c>
      <c r="I1058" s="307"/>
      <c r="U1058" s="155" t="str">
        <f t="shared" si="125"/>
        <v xml:space="preserve">  </v>
      </c>
    </row>
    <row r="1059" spans="1:21" hidden="1">
      <c r="A1059" s="352" t="s">
        <v>1580</v>
      </c>
      <c r="B1059" s="355" t="s">
        <v>1579</v>
      </c>
      <c r="C1059" s="212">
        <f>SUMIF('ตัดระหว่างกัน 2565'!D:D,$B1059,'ตัดระหว่างกัน 2565'!K:K)-SUMIF('ตัดระหว่างกัน 2565'!D:D,'หมายเหตุ (3)'!$B1059,'ตัดระหว่างกัน 2565'!L:L)</f>
        <v>0</v>
      </c>
      <c r="D1059" s="213">
        <f>SUMIF('ตัดระหว่างกัน 2564'!D:D,'หมายเหตุ (3)'!$B1059,'ตัดระหว่างกัน 2564'!K:K)-SUMIF('ตัดระหว่างกัน 2564'!D:D,$B1059,'ตัดระหว่างกัน 2564'!L:L)</f>
        <v>0</v>
      </c>
      <c r="E1059" s="158"/>
      <c r="F1059" s="307"/>
      <c r="G1059" s="306"/>
      <c r="H1059" s="307"/>
      <c r="I1059" s="307"/>
      <c r="U1059" s="155" t="str">
        <f t="shared" si="125"/>
        <v xml:space="preserve">  </v>
      </c>
    </row>
    <row r="1060" spans="1:21" ht="20.25" thickBot="1">
      <c r="A1060" s="352"/>
      <c r="B1060" s="355"/>
      <c r="C1060" s="366"/>
      <c r="D1060" s="355"/>
      <c r="E1060" s="156" t="s">
        <v>657</v>
      </c>
      <c r="F1060" s="354">
        <f>SUM(F1028:F1059)</f>
        <v>7764774.2999999998</v>
      </c>
      <c r="G1060" s="306"/>
      <c r="H1060" s="354">
        <f>SUM(H1028:H1059)</f>
        <v>8517118</v>
      </c>
      <c r="I1060" s="477"/>
      <c r="U1060" s="155" t="str">
        <f t="shared" si="125"/>
        <v>แสดง</v>
      </c>
    </row>
    <row r="1061" spans="1:21" ht="20.25" thickTop="1">
      <c r="A1061" s="352"/>
      <c r="B1061" s="355"/>
      <c r="C1061" s="366"/>
      <c r="D1061" s="355"/>
      <c r="E1061" s="367"/>
      <c r="F1061" s="320"/>
      <c r="G1061" s="306"/>
      <c r="H1061" s="320"/>
      <c r="I1061" s="320"/>
      <c r="U1061" s="155" t="str">
        <f t="shared" ref="U1061:U1062" si="130">IF($F$1060&lt;&gt;0,"แสดง",IF($H$1060&lt;&gt;0,"แสดง","  "))</f>
        <v>แสดง</v>
      </c>
    </row>
    <row r="1062" spans="1:21">
      <c r="A1062" s="352"/>
      <c r="B1062" s="355"/>
      <c r="C1062" s="366"/>
      <c r="D1062" s="355"/>
      <c r="G1062" s="306"/>
      <c r="U1062" s="155" t="str">
        <f t="shared" si="130"/>
        <v>แสดง</v>
      </c>
    </row>
    <row r="1063" spans="1:21" hidden="1">
      <c r="A1063" s="352"/>
      <c r="B1063" s="355"/>
      <c r="C1063" s="366"/>
      <c r="D1063" s="355"/>
      <c r="E1063" s="299" t="s">
        <v>1158</v>
      </c>
      <c r="F1063" s="487"/>
      <c r="G1063" s="487"/>
      <c r="H1063" s="487"/>
      <c r="I1063" s="476"/>
      <c r="U1063" s="155" t="str">
        <f>IF($F$1081&lt;&gt;0,"แสดง",IF($H$1081&lt;&gt;0,"แสดง","  "))</f>
        <v xml:space="preserve">  </v>
      </c>
    </row>
    <row r="1064" spans="1:21" hidden="1">
      <c r="A1064" s="352"/>
      <c r="B1064" s="355"/>
      <c r="C1064" s="366"/>
      <c r="D1064" s="355"/>
      <c r="E1064" s="301"/>
      <c r="H1064" s="473" t="s">
        <v>973</v>
      </c>
      <c r="I1064" s="476"/>
      <c r="U1064" s="155" t="str">
        <f t="shared" ref="U1064:U1065" si="131">IF($F$1081&lt;&gt;0,"แสดง",IF($H$1081&lt;&gt;0,"แสดง","  "))</f>
        <v xml:space="preserve">  </v>
      </c>
    </row>
    <row r="1065" spans="1:21" hidden="1">
      <c r="A1065" s="300"/>
      <c r="B1065" s="297"/>
      <c r="C1065" s="298"/>
      <c r="D1065" s="297"/>
      <c r="E1065" s="301"/>
      <c r="F1065" s="302">
        <v>2565</v>
      </c>
      <c r="G1065" s="302"/>
      <c r="H1065" s="302">
        <v>2564</v>
      </c>
      <c r="I1065" s="302"/>
      <c r="U1065" s="155" t="str">
        <f t="shared" si="131"/>
        <v xml:space="preserve">  </v>
      </c>
    </row>
    <row r="1066" spans="1:21" hidden="1">
      <c r="A1066" s="308" t="s">
        <v>1582</v>
      </c>
      <c r="B1066" s="348" t="s">
        <v>1581</v>
      </c>
      <c r="C1066" s="212">
        <f>SUMIF('ตัดระหว่างกัน 2565'!D:D,$B1066,'ตัดระหว่างกัน 2565'!K:K)-SUMIF('ตัดระหว่างกัน 2565'!D:D,'หมายเหตุ (3)'!$B1066,'ตัดระหว่างกัน 2565'!L:L)</f>
        <v>0</v>
      </c>
      <c r="D1066" s="213">
        <f>SUMIF('ตัดระหว่างกัน 2564'!D:D,'หมายเหตุ (3)'!$B1066,'ตัดระหว่างกัน 2564'!K:K)-SUMIF('ตัดระหว่างกัน 2564'!D:D,$B1066,'ตัดระหว่างกัน 2564'!L:L)</f>
        <v>0</v>
      </c>
      <c r="E1066" s="305" t="s">
        <v>658</v>
      </c>
      <c r="F1066" s="306">
        <f>SUM(C1066:C1067)</f>
        <v>0</v>
      </c>
      <c r="G1066" s="306"/>
      <c r="H1066" s="306">
        <f>SUM(D1066:D1067)</f>
        <v>0</v>
      </c>
      <c r="I1066" s="307"/>
      <c r="U1066" s="155" t="str">
        <f t="shared" si="125"/>
        <v xml:space="preserve">  </v>
      </c>
    </row>
    <row r="1067" spans="1:21" hidden="1">
      <c r="A1067" s="308" t="s">
        <v>1584</v>
      </c>
      <c r="B1067" s="348" t="s">
        <v>1583</v>
      </c>
      <c r="C1067" s="212">
        <f>SUMIF('ตัดระหว่างกัน 2565'!D:D,$B1067,'ตัดระหว่างกัน 2565'!K:K)-SUMIF('ตัดระหว่างกัน 2565'!D:D,'หมายเหตุ (3)'!$B1067,'ตัดระหว่างกัน 2565'!L:L)</f>
        <v>0</v>
      </c>
      <c r="D1067" s="213">
        <f>SUMIF('ตัดระหว่างกัน 2564'!D:D,'หมายเหตุ (3)'!$B1067,'ตัดระหว่างกัน 2564'!K:K)-SUMIF('ตัดระหว่างกัน 2564'!D:D,$B1067,'ตัดระหว่างกัน 2564'!L:L)</f>
        <v>0</v>
      </c>
      <c r="E1067" s="305"/>
      <c r="F1067" s="306"/>
      <c r="G1067" s="306"/>
      <c r="H1067" s="306"/>
      <c r="I1067" s="307"/>
      <c r="U1067" s="155" t="str">
        <f t="shared" si="125"/>
        <v xml:space="preserve">  </v>
      </c>
    </row>
    <row r="1068" spans="1:21" hidden="1">
      <c r="A1068" s="308" t="s">
        <v>659</v>
      </c>
      <c r="B1068" s="309" t="s">
        <v>660</v>
      </c>
      <c r="C1068" s="212">
        <f>SUMIF('ตัดระหว่างกัน 2565'!D:D,$B1068,'ตัดระหว่างกัน 2565'!K:K)-SUMIF('ตัดระหว่างกัน 2565'!D:D,'หมายเหตุ (3)'!$B1068,'ตัดระหว่างกัน 2565'!L:L)</f>
        <v>0</v>
      </c>
      <c r="D1068" s="213">
        <f>SUMIF('ตัดระหว่างกัน 2564'!D:D,'หมายเหตุ (3)'!$B1068,'ตัดระหว่างกัน 2564'!K:K)-SUMIF('ตัดระหว่างกัน 2564'!D:D,$B1068,'ตัดระหว่างกัน 2564'!L:L)</f>
        <v>0</v>
      </c>
      <c r="E1068" s="333" t="s">
        <v>659</v>
      </c>
      <c r="F1068" s="306">
        <f t="shared" ref="F1068:F1080" si="132">SUM(C1068)</f>
        <v>0</v>
      </c>
      <c r="G1068" s="306"/>
      <c r="H1068" s="306">
        <f t="shared" ref="H1068:H1073" si="133">SUM(D1068)</f>
        <v>0</v>
      </c>
      <c r="I1068" s="264"/>
      <c r="U1068" s="155" t="str">
        <f t="shared" si="125"/>
        <v xml:space="preserve">  </v>
      </c>
    </row>
    <row r="1069" spans="1:21" hidden="1">
      <c r="A1069" s="308" t="s">
        <v>661</v>
      </c>
      <c r="B1069" s="309" t="s">
        <v>662</v>
      </c>
      <c r="C1069" s="212">
        <f>SUMIF('ตัดระหว่างกัน 2565'!D:D,$B1069,'ตัดระหว่างกัน 2565'!K:K)-SUMIF('ตัดระหว่างกัน 2565'!D:D,'หมายเหตุ (3)'!$B1069,'ตัดระหว่างกัน 2565'!L:L)</f>
        <v>0</v>
      </c>
      <c r="D1069" s="213">
        <f>SUMIF('ตัดระหว่างกัน 2564'!D:D,'หมายเหตุ (3)'!$B1069,'ตัดระหว่างกัน 2564'!K:K)-SUMIF('ตัดระหว่างกัน 2564'!D:D,$B1069,'ตัดระหว่างกัน 2564'!L:L)</f>
        <v>0</v>
      </c>
      <c r="E1069" s="263" t="s">
        <v>661</v>
      </c>
      <c r="F1069" s="306">
        <f t="shared" si="132"/>
        <v>0</v>
      </c>
      <c r="G1069" s="306"/>
      <c r="H1069" s="306">
        <f t="shared" si="133"/>
        <v>0</v>
      </c>
      <c r="I1069" s="264"/>
      <c r="U1069" s="155" t="str">
        <f t="shared" si="125"/>
        <v xml:space="preserve">  </v>
      </c>
    </row>
    <row r="1070" spans="1:21" hidden="1">
      <c r="A1070" s="308" t="s">
        <v>663</v>
      </c>
      <c r="B1070" s="309" t="s">
        <v>664</v>
      </c>
      <c r="C1070" s="212">
        <f>SUMIF('ตัดระหว่างกัน 2565'!D:D,$B1070,'ตัดระหว่างกัน 2565'!K:K)-SUMIF('ตัดระหว่างกัน 2565'!D:D,'หมายเหตุ (3)'!$B1070,'ตัดระหว่างกัน 2565'!L:L)</f>
        <v>0</v>
      </c>
      <c r="D1070" s="213">
        <f>SUMIF('ตัดระหว่างกัน 2564'!D:D,'หมายเหตุ (3)'!$B1070,'ตัดระหว่างกัน 2564'!K:K)-SUMIF('ตัดระหว่างกัน 2564'!D:D,$B1070,'ตัดระหว่างกัน 2564'!L:L)</f>
        <v>0</v>
      </c>
      <c r="E1070" s="263" t="s">
        <v>663</v>
      </c>
      <c r="F1070" s="306">
        <f t="shared" si="132"/>
        <v>0</v>
      </c>
      <c r="G1070" s="306"/>
      <c r="H1070" s="306">
        <f t="shared" si="133"/>
        <v>0</v>
      </c>
      <c r="I1070" s="264"/>
      <c r="U1070" s="155" t="str">
        <f t="shared" si="125"/>
        <v xml:space="preserve">  </v>
      </c>
    </row>
    <row r="1071" spans="1:21" hidden="1">
      <c r="A1071" s="308" t="s">
        <v>665</v>
      </c>
      <c r="B1071" s="309" t="s">
        <v>666</v>
      </c>
      <c r="C1071" s="212">
        <f>SUMIF('ตัดระหว่างกัน 2565'!D:D,$B1071,'ตัดระหว่างกัน 2565'!K:K)-SUMIF('ตัดระหว่างกัน 2565'!D:D,'หมายเหตุ (3)'!$B1071,'ตัดระหว่างกัน 2565'!L:L)</f>
        <v>0</v>
      </c>
      <c r="D1071" s="213">
        <f>SUMIF('ตัดระหว่างกัน 2564'!D:D,'หมายเหตุ (3)'!$B1071,'ตัดระหว่างกัน 2564'!K:K)-SUMIF('ตัดระหว่างกัน 2564'!D:D,$B1071,'ตัดระหว่างกัน 2564'!L:L)</f>
        <v>0</v>
      </c>
      <c r="E1071" s="263" t="s">
        <v>665</v>
      </c>
      <c r="F1071" s="306">
        <f t="shared" si="132"/>
        <v>0</v>
      </c>
      <c r="G1071" s="306"/>
      <c r="H1071" s="306">
        <f t="shared" si="133"/>
        <v>0</v>
      </c>
      <c r="I1071" s="264"/>
      <c r="U1071" s="155" t="str">
        <f t="shared" si="125"/>
        <v xml:space="preserve">  </v>
      </c>
    </row>
    <row r="1072" spans="1:21" hidden="1">
      <c r="A1072" s="322" t="s">
        <v>667</v>
      </c>
      <c r="B1072" s="309" t="s">
        <v>668</v>
      </c>
      <c r="C1072" s="212">
        <f>SUMIF('ตัดระหว่างกัน 2565'!D:D,$B1072,'ตัดระหว่างกัน 2565'!K:K)-SUMIF('ตัดระหว่างกัน 2565'!D:D,'หมายเหตุ (3)'!$B1072,'ตัดระหว่างกัน 2565'!L:L)</f>
        <v>0</v>
      </c>
      <c r="D1072" s="213">
        <f>SUMIF('ตัดระหว่างกัน 2564'!D:D,'หมายเหตุ (3)'!$B1072,'ตัดระหว่างกัน 2564'!K:K)-SUMIF('ตัดระหว่างกัน 2564'!D:D,$B1072,'ตัดระหว่างกัน 2564'!L:L)</f>
        <v>0</v>
      </c>
      <c r="E1072" s="263" t="s">
        <v>667</v>
      </c>
      <c r="F1072" s="306">
        <f t="shared" si="132"/>
        <v>0</v>
      </c>
      <c r="G1072" s="306"/>
      <c r="H1072" s="306">
        <f t="shared" si="133"/>
        <v>0</v>
      </c>
      <c r="I1072" s="264"/>
      <c r="U1072" s="155" t="str">
        <f t="shared" si="125"/>
        <v xml:space="preserve">  </v>
      </c>
    </row>
    <row r="1073" spans="1:21" hidden="1">
      <c r="A1073" s="308" t="s">
        <v>669</v>
      </c>
      <c r="B1073" s="309" t="s">
        <v>670</v>
      </c>
      <c r="C1073" s="212">
        <f>SUMIF('ตัดระหว่างกัน 2565'!D:D,$B1073,'ตัดระหว่างกัน 2565'!K:K)-SUMIF('ตัดระหว่างกัน 2565'!D:D,'หมายเหตุ (3)'!$B1073,'ตัดระหว่างกัน 2565'!L:L)</f>
        <v>0</v>
      </c>
      <c r="D1073" s="213">
        <f>SUMIF('ตัดระหว่างกัน 2564'!D:D,'หมายเหตุ (3)'!$B1073,'ตัดระหว่างกัน 2564'!K:K)-SUMIF('ตัดระหว่างกัน 2564'!D:D,$B1073,'ตัดระหว่างกัน 2564'!L:L)</f>
        <v>0</v>
      </c>
      <c r="E1073" s="263" t="s">
        <v>669</v>
      </c>
      <c r="F1073" s="306">
        <f t="shared" si="132"/>
        <v>0</v>
      </c>
      <c r="G1073" s="306"/>
      <c r="H1073" s="306">
        <f t="shared" si="133"/>
        <v>0</v>
      </c>
      <c r="I1073" s="264"/>
      <c r="U1073" s="155" t="str">
        <f t="shared" si="125"/>
        <v xml:space="preserve">  </v>
      </c>
    </row>
    <row r="1074" spans="1:21" hidden="1">
      <c r="A1074" s="308" t="s">
        <v>1586</v>
      </c>
      <c r="B1074" s="348" t="s">
        <v>1585</v>
      </c>
      <c r="C1074" s="212">
        <f>SUMIF('ตัดระหว่างกัน 2565'!D:D,$B1074,'ตัดระหว่างกัน 2565'!K:K)-SUMIF('ตัดระหว่างกัน 2565'!D:D,'หมายเหตุ (3)'!$B1074,'ตัดระหว่างกัน 2565'!L:L)</f>
        <v>0</v>
      </c>
      <c r="D1074" s="213">
        <f>SUMIF('ตัดระหว่างกัน 2564'!D:D,'หมายเหตุ (3)'!$B1074,'ตัดระหว่างกัน 2564'!K:K)-SUMIF('ตัดระหว่างกัน 2564'!D:D,$B1074,'ตัดระหว่างกัน 2564'!L:L)</f>
        <v>0</v>
      </c>
      <c r="E1074" s="180" t="s">
        <v>626</v>
      </c>
      <c r="F1074" s="306">
        <f>SUM(C1074:C1077)</f>
        <v>0</v>
      </c>
      <c r="G1074" s="306"/>
      <c r="H1074" s="306">
        <f>SUM(D1074:D1077)</f>
        <v>0</v>
      </c>
      <c r="I1074" s="307"/>
      <c r="U1074" s="155" t="str">
        <f t="shared" si="125"/>
        <v xml:space="preserve">  </v>
      </c>
    </row>
    <row r="1075" spans="1:21" hidden="1">
      <c r="A1075" s="308" t="s">
        <v>1588</v>
      </c>
      <c r="B1075" s="348" t="s">
        <v>1587</v>
      </c>
      <c r="C1075" s="212">
        <f>SUMIF('ตัดระหว่างกัน 2565'!D:D,$B1075,'ตัดระหว่างกัน 2565'!K:K)-SUMIF('ตัดระหว่างกัน 2565'!D:D,'หมายเหตุ (3)'!$B1075,'ตัดระหว่างกัน 2565'!L:L)</f>
        <v>0</v>
      </c>
      <c r="D1075" s="213">
        <f>SUMIF('ตัดระหว่างกัน 2564'!D:D,'หมายเหตุ (3)'!$B1075,'ตัดระหว่างกัน 2564'!K:K)-SUMIF('ตัดระหว่างกัน 2564'!D:D,$B1075,'ตัดระหว่างกัน 2564'!L:L)</f>
        <v>0</v>
      </c>
      <c r="E1075" s="180"/>
      <c r="F1075" s="306"/>
      <c r="G1075" s="306"/>
      <c r="H1075" s="306"/>
      <c r="I1075" s="307"/>
      <c r="U1075" s="155" t="str">
        <f t="shared" si="125"/>
        <v xml:space="preserve">  </v>
      </c>
    </row>
    <row r="1076" spans="1:21" hidden="1">
      <c r="A1076" s="308" t="s">
        <v>1590</v>
      </c>
      <c r="B1076" s="348" t="s">
        <v>1589</v>
      </c>
      <c r="C1076" s="212">
        <f>SUMIF('ตัดระหว่างกัน 2565'!D:D,$B1076,'ตัดระหว่างกัน 2565'!K:K)-SUMIF('ตัดระหว่างกัน 2565'!D:D,'หมายเหตุ (3)'!$B1076,'ตัดระหว่างกัน 2565'!L:L)</f>
        <v>0</v>
      </c>
      <c r="D1076" s="213">
        <f>SUMIF('ตัดระหว่างกัน 2564'!D:D,'หมายเหตุ (3)'!$B1076,'ตัดระหว่างกัน 2564'!K:K)-SUMIF('ตัดระหว่างกัน 2564'!D:D,$B1076,'ตัดระหว่างกัน 2564'!L:L)</f>
        <v>0</v>
      </c>
      <c r="E1076" s="180"/>
      <c r="F1076" s="306"/>
      <c r="G1076" s="306"/>
      <c r="H1076" s="306"/>
      <c r="I1076" s="307"/>
      <c r="U1076" s="155" t="str">
        <f t="shared" si="125"/>
        <v xml:space="preserve">  </v>
      </c>
    </row>
    <row r="1077" spans="1:21" hidden="1">
      <c r="A1077" s="308" t="s">
        <v>1592</v>
      </c>
      <c r="B1077" s="348" t="s">
        <v>1591</v>
      </c>
      <c r="C1077" s="212">
        <f>SUMIF('ตัดระหว่างกัน 2565'!D:D,$B1077,'ตัดระหว่างกัน 2565'!K:K)-SUMIF('ตัดระหว่างกัน 2565'!D:D,'หมายเหตุ (3)'!$B1077,'ตัดระหว่างกัน 2565'!L:L)</f>
        <v>0</v>
      </c>
      <c r="D1077" s="213">
        <f>SUMIF('ตัดระหว่างกัน 2564'!D:D,'หมายเหตุ (3)'!$B1077,'ตัดระหว่างกัน 2564'!K:K)-SUMIF('ตัดระหว่างกัน 2564'!D:D,$B1077,'ตัดระหว่างกัน 2564'!L:L)</f>
        <v>0</v>
      </c>
      <c r="E1077" s="180"/>
      <c r="F1077" s="306"/>
      <c r="G1077" s="306"/>
      <c r="H1077" s="306"/>
      <c r="I1077" s="307"/>
      <c r="U1077" s="155" t="str">
        <f t="shared" si="125"/>
        <v xml:space="preserve">  </v>
      </c>
    </row>
    <row r="1078" spans="1:21" hidden="1">
      <c r="A1078" s="308" t="s">
        <v>671</v>
      </c>
      <c r="B1078" s="309" t="s">
        <v>672</v>
      </c>
      <c r="C1078" s="212">
        <f>SUMIF('ตัดระหว่างกัน 2565'!D:D,$B1078,'ตัดระหว่างกัน 2565'!K:K)-SUMIF('ตัดระหว่างกัน 2565'!D:D,'หมายเหตุ (3)'!$B1078,'ตัดระหว่างกัน 2565'!L:L)</f>
        <v>0</v>
      </c>
      <c r="D1078" s="213">
        <f>SUMIF('ตัดระหว่างกัน 2564'!D:D,'หมายเหตุ (3)'!$B1078,'ตัดระหว่างกัน 2564'!K:K)-SUMIF('ตัดระหว่างกัน 2564'!D:D,$B1078,'ตัดระหว่างกัน 2564'!L:L)</f>
        <v>0</v>
      </c>
      <c r="E1078" s="214" t="s">
        <v>671</v>
      </c>
      <c r="F1078" s="306">
        <f t="shared" si="132"/>
        <v>0</v>
      </c>
      <c r="G1078" s="306"/>
      <c r="H1078" s="306">
        <f>SUM(D1078)</f>
        <v>0</v>
      </c>
      <c r="I1078" s="264"/>
      <c r="U1078" s="155" t="str">
        <f t="shared" si="125"/>
        <v xml:space="preserve">  </v>
      </c>
    </row>
    <row r="1079" spans="1:21" hidden="1">
      <c r="A1079" s="308" t="s">
        <v>673</v>
      </c>
      <c r="B1079" s="309" t="s">
        <v>674</v>
      </c>
      <c r="C1079" s="212">
        <f>SUMIF('ตัดระหว่างกัน 2565'!D:D,$B1079,'ตัดระหว่างกัน 2565'!K:K)-SUMIF('ตัดระหว่างกัน 2565'!D:D,'หมายเหตุ (3)'!$B1079,'ตัดระหว่างกัน 2565'!L:L)</f>
        <v>0</v>
      </c>
      <c r="D1079" s="213">
        <f>SUMIF('ตัดระหว่างกัน 2564'!D:D,'หมายเหตุ (3)'!$B1079,'ตัดระหว่างกัน 2564'!K:K)-SUMIF('ตัดระหว่างกัน 2564'!D:D,$B1079,'ตัดระหว่างกัน 2564'!L:L)</f>
        <v>0</v>
      </c>
      <c r="E1079" s="214" t="s">
        <v>673</v>
      </c>
      <c r="F1079" s="306">
        <f t="shared" si="132"/>
        <v>0</v>
      </c>
      <c r="G1079" s="306"/>
      <c r="H1079" s="306">
        <f>SUM(D1079)</f>
        <v>0</v>
      </c>
      <c r="I1079" s="264"/>
      <c r="U1079" s="155" t="str">
        <f t="shared" si="125"/>
        <v xml:space="preserve">  </v>
      </c>
    </row>
    <row r="1080" spans="1:21" hidden="1">
      <c r="A1080" s="308" t="s">
        <v>675</v>
      </c>
      <c r="B1080" s="309" t="s">
        <v>676</v>
      </c>
      <c r="C1080" s="212">
        <f>SUMIF('ตัดระหว่างกัน 2565'!D:D,$B1080,'ตัดระหว่างกัน 2565'!K:K)-SUMIF('ตัดระหว่างกัน 2565'!D:D,'หมายเหตุ (3)'!$B1080,'ตัดระหว่างกัน 2565'!L:L)</f>
        <v>0</v>
      </c>
      <c r="D1080" s="213">
        <f>SUMIF('ตัดระหว่างกัน 2564'!D:D,'หมายเหตุ (3)'!$B1080,'ตัดระหว่างกัน 2564'!K:K)-SUMIF('ตัดระหว่างกัน 2564'!D:D,$B1080,'ตัดระหว่างกัน 2564'!L:L)</f>
        <v>0</v>
      </c>
      <c r="E1080" s="263" t="s">
        <v>675</v>
      </c>
      <c r="F1080" s="324">
        <f t="shared" si="132"/>
        <v>0</v>
      </c>
      <c r="G1080" s="306"/>
      <c r="H1080" s="324">
        <f>SUM(D1080)</f>
        <v>0</v>
      </c>
      <c r="I1080" s="264"/>
      <c r="U1080" s="155" t="str">
        <f t="shared" si="125"/>
        <v xml:space="preserve">  </v>
      </c>
    </row>
    <row r="1081" spans="1:21" ht="20.25" hidden="1" thickBot="1">
      <c r="A1081" s="308"/>
      <c r="B1081" s="309"/>
      <c r="C1081" s="368"/>
      <c r="D1081" s="309"/>
      <c r="E1081" s="301" t="s">
        <v>677</v>
      </c>
      <c r="F1081" s="354">
        <f>SUM(F1066:F1080)</f>
        <v>0</v>
      </c>
      <c r="G1081" s="306"/>
      <c r="H1081" s="354">
        <f>SUM(H1066:H1080)</f>
        <v>0</v>
      </c>
      <c r="I1081" s="477"/>
      <c r="U1081" s="155" t="str">
        <f t="shared" si="125"/>
        <v xml:space="preserve">  </v>
      </c>
    </row>
    <row r="1082" spans="1:21" hidden="1">
      <c r="A1082" s="308"/>
      <c r="B1082" s="309"/>
      <c r="C1082" s="368"/>
      <c r="D1082" s="309"/>
      <c r="E1082" s="263"/>
      <c r="F1082" s="264"/>
      <c r="G1082" s="306"/>
      <c r="H1082" s="264"/>
      <c r="I1082" s="264"/>
      <c r="U1082" s="155" t="str">
        <f t="shared" ref="U1082:U1083" si="134">IF($F$1081&lt;&gt;0,"แสดง",IF($H$1081&lt;&gt;0,"แสดง","  "))</f>
        <v xml:space="preserve">  </v>
      </c>
    </row>
    <row r="1083" spans="1:21" hidden="1">
      <c r="G1083" s="306"/>
      <c r="U1083" s="155" t="str">
        <f t="shared" si="134"/>
        <v xml:space="preserve">  </v>
      </c>
    </row>
    <row r="1084" spans="1:21" hidden="1">
      <c r="G1084" s="306"/>
    </row>
    <row r="1085" spans="1:21" hidden="1">
      <c r="G1085" s="306"/>
    </row>
    <row r="1086" spans="1:21" hidden="1">
      <c r="G1086" s="306"/>
    </row>
    <row r="1087" spans="1:21" hidden="1">
      <c r="G1087" s="306"/>
    </row>
    <row r="1088" spans="1:21">
      <c r="E1088" s="299" t="s">
        <v>2062</v>
      </c>
      <c r="F1088" s="293"/>
      <c r="G1088" s="293"/>
      <c r="H1088" s="293"/>
      <c r="I1088" s="476"/>
      <c r="J1088" s="302"/>
      <c r="K1088" s="302"/>
      <c r="L1088" s="302"/>
      <c r="M1088" s="302"/>
      <c r="U1088" s="155" t="str">
        <f>IF($F$1096&lt;&gt;0,"แสดง",IF($H$1096&lt;&gt;0,"แสดง","  "))</f>
        <v>แสดง</v>
      </c>
    </row>
    <row r="1089" spans="1:21">
      <c r="E1089" s="301"/>
      <c r="H1089" s="473" t="s">
        <v>973</v>
      </c>
      <c r="I1089" s="476"/>
      <c r="J1089" s="302"/>
      <c r="K1089" s="302"/>
      <c r="L1089" s="307"/>
      <c r="M1089" s="307"/>
      <c r="U1089" s="155" t="str">
        <f t="shared" ref="U1089:U1090" si="135">IF($F$1096&lt;&gt;0,"แสดง",IF($H$1096&lt;&gt;0,"แสดง","  "))</f>
        <v>แสดง</v>
      </c>
    </row>
    <row r="1090" spans="1:21">
      <c r="E1090" s="301"/>
      <c r="F1090" s="302">
        <v>2565</v>
      </c>
      <c r="G1090" s="302"/>
      <c r="H1090" s="302">
        <v>2564</v>
      </c>
      <c r="I1090" s="302"/>
      <c r="J1090" s="302"/>
      <c r="K1090" s="302"/>
      <c r="L1090" s="307"/>
      <c r="M1090" s="307"/>
      <c r="U1090" s="155" t="str">
        <f t="shared" si="135"/>
        <v>แสดง</v>
      </c>
    </row>
    <row r="1091" spans="1:21" hidden="1">
      <c r="A1091" s="303" t="s">
        <v>678</v>
      </c>
      <c r="B1091" s="304" t="s">
        <v>1593</v>
      </c>
      <c r="C1091" s="212">
        <f>SUMIF('ตัดระหว่างกัน 2565'!D:D,$B1091,'ตัดระหว่างกัน 2565'!K:K)-SUMIF('ตัดระหว่างกัน 2565'!D:D,'หมายเหตุ (3)'!$B1091,'ตัดระหว่างกัน 2565'!L:L)</f>
        <v>0</v>
      </c>
      <c r="D1091" s="213">
        <f>SUMIF('ตัดระหว่างกัน 2564'!D:D,'หมายเหตุ (3)'!$B1091,'ตัดระหว่างกัน 2564'!K:K)-SUMIF('ตัดระหว่างกัน 2564'!D:D,$B1091,'ตัดระหว่างกัน 2564'!L:L)</f>
        <v>0</v>
      </c>
      <c r="E1091" s="305" t="s">
        <v>678</v>
      </c>
      <c r="F1091" s="306">
        <f>SUM(C1091:C1092)</f>
        <v>0</v>
      </c>
      <c r="G1091" s="306"/>
      <c r="H1091" s="306">
        <f>SUM(D1091:D1092)</f>
        <v>0</v>
      </c>
      <c r="I1091" s="307"/>
      <c r="U1091" s="155" t="str">
        <f t="shared" ref="U1091:U1155" si="136">IF(F1091&lt;&gt;0,"แสดง",IF(H1091&lt;&gt;0,"แสดง","  "))</f>
        <v xml:space="preserve">  </v>
      </c>
    </row>
    <row r="1092" spans="1:21" hidden="1">
      <c r="A1092" s="303" t="s">
        <v>1595</v>
      </c>
      <c r="B1092" s="304" t="s">
        <v>1594</v>
      </c>
      <c r="C1092" s="212">
        <f>SUMIF('ตัดระหว่างกัน 2565'!D:D,$B1092,'ตัดระหว่างกัน 2565'!K:K)-SUMIF('ตัดระหว่างกัน 2565'!D:D,'หมายเหตุ (3)'!$B1092,'ตัดระหว่างกัน 2565'!L:L)</f>
        <v>0</v>
      </c>
      <c r="D1092" s="213">
        <f>SUMIF('ตัดระหว่างกัน 2564'!D:D,'หมายเหตุ (3)'!$B1092,'ตัดระหว่างกัน 2564'!K:K)-SUMIF('ตัดระหว่างกัน 2564'!D:D,$B1092,'ตัดระหว่างกัน 2564'!L:L)</f>
        <v>0</v>
      </c>
      <c r="E1092" s="305"/>
      <c r="F1092" s="307"/>
      <c r="G1092" s="307"/>
      <c r="H1092" s="307"/>
      <c r="I1092" s="307"/>
      <c r="U1092" s="155" t="str">
        <f t="shared" si="136"/>
        <v xml:space="preserve">  </v>
      </c>
    </row>
    <row r="1093" spans="1:21">
      <c r="A1093" s="303" t="s">
        <v>679</v>
      </c>
      <c r="B1093" s="356" t="s">
        <v>680</v>
      </c>
      <c r="C1093" s="212">
        <f>SUMIF('ตัดระหว่างกัน 2565'!D:D,$B1093,'ตัดระหว่างกัน 2565'!K:K)-SUMIF('ตัดระหว่างกัน 2565'!D:D,'หมายเหตุ (3)'!$B1093,'ตัดระหว่างกัน 2565'!L:L)</f>
        <v>337537</v>
      </c>
      <c r="D1093" s="213">
        <f>SUMIF('ตัดระหว่างกัน 2564'!D:D,'หมายเหตุ (3)'!$B1093,'ตัดระหว่างกัน 2564'!K:K)-SUMIF('ตัดระหว่างกัน 2564'!D:D,$B1093,'ตัดระหว่างกัน 2564'!L:L)</f>
        <v>24840</v>
      </c>
      <c r="E1093" s="305" t="s">
        <v>679</v>
      </c>
      <c r="F1093" s="306">
        <f>SUM(C1093)</f>
        <v>337537</v>
      </c>
      <c r="G1093" s="306"/>
      <c r="H1093" s="306">
        <f>SUM(D1093)</f>
        <v>24840</v>
      </c>
      <c r="I1093" s="307"/>
      <c r="U1093" s="155" t="str">
        <f t="shared" si="136"/>
        <v>แสดง</v>
      </c>
    </row>
    <row r="1094" spans="1:21" hidden="1">
      <c r="A1094" s="303" t="s">
        <v>683</v>
      </c>
      <c r="B1094" s="356" t="s">
        <v>682</v>
      </c>
      <c r="C1094" s="212">
        <f>SUMIF('ตัดระหว่างกัน 2565'!D:D,$B1094,'ตัดระหว่างกัน 2565'!K:K)-SUMIF('ตัดระหว่างกัน 2565'!D:D,'หมายเหตุ (3)'!$B1094,'ตัดระหว่างกัน 2565'!L:L)</f>
        <v>0</v>
      </c>
      <c r="D1094" s="213">
        <f>SUMIF('ตัดระหว่างกัน 2564'!D:D,'หมายเหตุ (3)'!$B1094,'ตัดระหว่างกัน 2564'!K:K)-SUMIF('ตัดระหว่างกัน 2564'!D:D,$B1094,'ตัดระหว่างกัน 2564'!L:L)</f>
        <v>0</v>
      </c>
      <c r="E1094" s="305" t="s">
        <v>683</v>
      </c>
      <c r="F1094" s="306">
        <f t="shared" ref="F1094:F1095" si="137">SUM(C1094)</f>
        <v>0</v>
      </c>
      <c r="G1094" s="306"/>
      <c r="H1094" s="306">
        <f>SUM(D1094)</f>
        <v>0</v>
      </c>
      <c r="I1094" s="307"/>
      <c r="U1094" s="155" t="str">
        <f t="shared" si="136"/>
        <v xml:space="preserve">  </v>
      </c>
    </row>
    <row r="1095" spans="1:21">
      <c r="A1095" s="303" t="s">
        <v>681</v>
      </c>
      <c r="B1095" s="304" t="s">
        <v>684</v>
      </c>
      <c r="C1095" s="212">
        <f>SUMIF('ตัดระหว่างกัน 2565'!D:D,$B1095,'ตัดระหว่างกัน 2565'!K:K)-SUMIF('ตัดระหว่างกัน 2565'!D:D,'หมายเหตุ (3)'!$B1095,'ตัดระหว่างกัน 2565'!L:L)</f>
        <v>0</v>
      </c>
      <c r="D1095" s="213">
        <f>SUMIF('ตัดระหว่างกัน 2564'!D:D,'หมายเหตุ (3)'!$B1095,'ตัดระหว่างกัน 2564'!K:K)-SUMIF('ตัดระหว่างกัน 2564'!D:D,$B1095,'ตัดระหว่างกัน 2564'!L:L)</f>
        <v>22400</v>
      </c>
      <c r="E1095" s="335" t="s">
        <v>681</v>
      </c>
      <c r="F1095" s="324">
        <f t="shared" si="137"/>
        <v>0</v>
      </c>
      <c r="G1095" s="306"/>
      <c r="H1095" s="324">
        <f>SUM(D1095)</f>
        <v>22400</v>
      </c>
      <c r="I1095" s="307"/>
      <c r="U1095" s="155" t="str">
        <f t="shared" si="136"/>
        <v>แสดง</v>
      </c>
    </row>
    <row r="1096" spans="1:21" ht="20.25" thickBot="1">
      <c r="E1096" s="293" t="s">
        <v>685</v>
      </c>
      <c r="F1096" s="369">
        <f>SUM(F1091:F1095)</f>
        <v>337537</v>
      </c>
      <c r="G1096" s="306"/>
      <c r="H1096" s="369">
        <f>SUM(H1091:H1095)</f>
        <v>47240</v>
      </c>
      <c r="I1096" s="302"/>
      <c r="J1096" s="370"/>
      <c r="K1096" s="370"/>
      <c r="L1096" s="305"/>
      <c r="M1096" s="305"/>
      <c r="U1096" s="155" t="str">
        <f t="shared" si="136"/>
        <v>แสดง</v>
      </c>
    </row>
    <row r="1097" spans="1:21" ht="20.25" thickTop="1">
      <c r="E1097" s="305"/>
      <c r="F1097" s="307"/>
      <c r="G1097" s="306"/>
      <c r="H1097" s="307"/>
      <c r="I1097" s="307"/>
      <c r="J1097" s="370"/>
      <c r="K1097" s="370"/>
      <c r="L1097" s="305"/>
      <c r="M1097" s="305"/>
      <c r="U1097" s="155" t="str">
        <f t="shared" ref="U1097:U1098" si="138">IF($F$1096&lt;&gt;0,"แสดง",IF($H$1096&lt;&gt;0,"แสดง","  "))</f>
        <v>แสดง</v>
      </c>
    </row>
    <row r="1098" spans="1:21" hidden="1">
      <c r="G1098" s="306"/>
      <c r="U1098" s="155" t="str">
        <f t="shared" si="138"/>
        <v>แสดง</v>
      </c>
    </row>
    <row r="1099" spans="1:21">
      <c r="A1099" s="296"/>
      <c r="B1099" s="297"/>
      <c r="C1099" s="298"/>
      <c r="D1099" s="297"/>
      <c r="E1099" s="299" t="s">
        <v>2063</v>
      </c>
      <c r="F1099" s="293"/>
      <c r="G1099" s="293"/>
      <c r="H1099" s="293"/>
      <c r="I1099" s="476"/>
      <c r="U1099" s="155" t="str">
        <f>IF($F$1136&lt;&gt;0,"แสดง",IF($H$1136&lt;&gt;0,"แสดง","  "))</f>
        <v>แสดง</v>
      </c>
    </row>
    <row r="1100" spans="1:21">
      <c r="A1100" s="300"/>
      <c r="B1100" s="297"/>
      <c r="C1100" s="298"/>
      <c r="D1100" s="297"/>
      <c r="E1100" s="301"/>
      <c r="H1100" s="473" t="s">
        <v>973</v>
      </c>
      <c r="I1100" s="476"/>
      <c r="U1100" s="155" t="str">
        <f t="shared" ref="U1100:U1101" si="139">IF($F$1136&lt;&gt;0,"แสดง",IF($H$1136&lt;&gt;0,"แสดง","  "))</f>
        <v>แสดง</v>
      </c>
    </row>
    <row r="1101" spans="1:21">
      <c r="A1101" s="300"/>
      <c r="B1101" s="297"/>
      <c r="C1101" s="298"/>
      <c r="D1101" s="297"/>
      <c r="E1101" s="301"/>
      <c r="F1101" s="302">
        <v>2565</v>
      </c>
      <c r="G1101" s="302"/>
      <c r="H1101" s="302">
        <v>2564</v>
      </c>
      <c r="I1101" s="302"/>
      <c r="U1101" s="155" t="str">
        <f t="shared" si="139"/>
        <v>แสดง</v>
      </c>
    </row>
    <row r="1102" spans="1:21" hidden="1">
      <c r="A1102" s="308" t="s">
        <v>688</v>
      </c>
      <c r="B1102" s="309" t="s">
        <v>687</v>
      </c>
      <c r="C1102" s="212">
        <f>SUMIF('ตัดระหว่างกัน 2565'!D:D,$B1102,'ตัดระหว่างกัน 2565'!K:K)-SUMIF('ตัดระหว่างกัน 2565'!D:D,'หมายเหตุ (3)'!$B1102,'ตัดระหว่างกัน 2565'!L:L)</f>
        <v>0</v>
      </c>
      <c r="D1102" s="213">
        <f>SUMIF('ตัดระหว่างกัน 2564'!D:D,'หมายเหตุ (3)'!$B1102,'ตัดระหว่างกัน 2564'!K:K)-SUMIF('ตัดระหว่างกัน 2564'!D:D,$B1102,'ตัดระหว่างกัน 2564'!L:L)</f>
        <v>0</v>
      </c>
      <c r="E1102" s="263" t="s">
        <v>686</v>
      </c>
      <c r="F1102" s="346">
        <f>SUM(C1102)</f>
        <v>0</v>
      </c>
      <c r="G1102" s="346"/>
      <c r="H1102" s="346">
        <f>SUM(D1102)</f>
        <v>0</v>
      </c>
      <c r="I1102" s="264"/>
      <c r="U1102" s="155" t="str">
        <f t="shared" si="136"/>
        <v xml:space="preserve">  </v>
      </c>
    </row>
    <row r="1103" spans="1:21">
      <c r="A1103" s="308" t="s">
        <v>1597</v>
      </c>
      <c r="B1103" s="348" t="s">
        <v>1596</v>
      </c>
      <c r="C1103" s="212">
        <f>SUMIF('ตัดระหว่างกัน 2565'!D:D,$B1103,'ตัดระหว่างกัน 2565'!K:K)-SUMIF('ตัดระหว่างกัน 2565'!D:D,'หมายเหตุ (3)'!$B1103,'ตัดระหว่างกัน 2565'!L:L)</f>
        <v>114100</v>
      </c>
      <c r="D1103" s="213">
        <f>SUMIF('ตัดระหว่างกัน 2564'!D:D,'หมายเหตุ (3)'!$B1103,'ตัดระหว่างกัน 2564'!K:K)-SUMIF('ตัดระหว่างกัน 2564'!D:D,$B1103,'ตัดระหว่างกัน 2564'!L:L)</f>
        <v>74020</v>
      </c>
      <c r="E1103" s="305" t="s">
        <v>689</v>
      </c>
      <c r="F1103" s="346">
        <f>SUM(C1103:C1105)</f>
        <v>164800</v>
      </c>
      <c r="G1103" s="346"/>
      <c r="H1103" s="346">
        <f>SUM(D1103:D1105)</f>
        <v>160464.62</v>
      </c>
      <c r="I1103" s="307"/>
      <c r="U1103" s="155" t="str">
        <f t="shared" si="136"/>
        <v>แสดง</v>
      </c>
    </row>
    <row r="1104" spans="1:21" hidden="1">
      <c r="A1104" s="308" t="s">
        <v>1599</v>
      </c>
      <c r="B1104" s="348" t="s">
        <v>1598</v>
      </c>
      <c r="C1104" s="212">
        <f>SUMIF('ตัดระหว่างกัน 2565'!D:D,$B1104,'ตัดระหว่างกัน 2565'!K:K)-SUMIF('ตัดระหว่างกัน 2565'!D:D,'หมายเหตุ (3)'!$B1104,'ตัดระหว่างกัน 2565'!L:L)</f>
        <v>0</v>
      </c>
      <c r="D1104" s="213">
        <f>SUMIF('ตัดระหว่างกัน 2564'!D:D,'หมายเหตุ (3)'!$B1104,'ตัดระหว่างกัน 2564'!K:K)-SUMIF('ตัดระหว่างกัน 2564'!D:D,$B1104,'ตัดระหว่างกัน 2564'!L:L)</f>
        <v>0</v>
      </c>
      <c r="E1104" s="305"/>
      <c r="F1104" s="346"/>
      <c r="G1104" s="346"/>
      <c r="H1104" s="346"/>
      <c r="I1104" s="307"/>
      <c r="U1104" s="155" t="str">
        <f t="shared" si="136"/>
        <v xml:space="preserve">  </v>
      </c>
    </row>
    <row r="1105" spans="1:21" hidden="1">
      <c r="A1105" s="308" t="s">
        <v>1601</v>
      </c>
      <c r="B1105" s="348" t="s">
        <v>1600</v>
      </c>
      <c r="C1105" s="212">
        <f>SUMIF('ตัดระหว่างกัน 2565'!D:D,$B1105,'ตัดระหว่างกัน 2565'!K:K)-SUMIF('ตัดระหว่างกัน 2565'!D:D,'หมายเหตุ (3)'!$B1105,'ตัดระหว่างกัน 2565'!L:L)</f>
        <v>50700</v>
      </c>
      <c r="D1105" s="213">
        <f>SUMIF('ตัดระหว่างกัน 2564'!D:D,'หมายเหตุ (3)'!$B1105,'ตัดระหว่างกัน 2564'!K:K)-SUMIF('ตัดระหว่างกัน 2564'!D:D,$B1105,'ตัดระหว่างกัน 2564'!L:L)</f>
        <v>86444.62</v>
      </c>
      <c r="E1105" s="305"/>
      <c r="F1105" s="346"/>
      <c r="G1105" s="346"/>
      <c r="H1105" s="346"/>
      <c r="I1105" s="307"/>
      <c r="U1105" s="155" t="str">
        <f t="shared" si="136"/>
        <v xml:space="preserve">  </v>
      </c>
    </row>
    <row r="1106" spans="1:21">
      <c r="A1106" s="308" t="s">
        <v>1603</v>
      </c>
      <c r="B1106" s="348" t="s">
        <v>1602</v>
      </c>
      <c r="C1106" s="212">
        <f>SUMIF('ตัดระหว่างกัน 2565'!D:D,$B1106,'ตัดระหว่างกัน 2565'!K:K)-SUMIF('ตัดระหว่างกัน 2565'!D:D,'หมายเหตุ (3)'!$B1106,'ตัดระหว่างกัน 2565'!L:L)</f>
        <v>45106</v>
      </c>
      <c r="D1106" s="213">
        <f>SUMIF('ตัดระหว่างกัน 2564'!D:D,'หมายเหตุ (3)'!$B1106,'ตัดระหว่างกัน 2564'!K:K)-SUMIF('ตัดระหว่างกัน 2564'!D:D,$B1106,'ตัดระหว่างกัน 2564'!L:L)</f>
        <v>35162</v>
      </c>
      <c r="E1106" s="333" t="s">
        <v>690</v>
      </c>
      <c r="F1106" s="346">
        <f>SUM(C1106:C1111)</f>
        <v>88056</v>
      </c>
      <c r="G1106" s="346"/>
      <c r="H1106" s="346">
        <f>SUM(D1106:D1111)</f>
        <v>64042</v>
      </c>
      <c r="I1106" s="307"/>
      <c r="U1106" s="155" t="str">
        <f t="shared" si="136"/>
        <v>แสดง</v>
      </c>
    </row>
    <row r="1107" spans="1:21" hidden="1">
      <c r="A1107" s="308" t="s">
        <v>1605</v>
      </c>
      <c r="B1107" s="348" t="s">
        <v>1604</v>
      </c>
      <c r="C1107" s="212">
        <f>SUMIF('ตัดระหว่างกัน 2565'!D:D,$B1107,'ตัดระหว่างกัน 2565'!K:K)-SUMIF('ตัดระหว่างกัน 2565'!D:D,'หมายเหตุ (3)'!$B1107,'ตัดระหว่างกัน 2565'!L:L)</f>
        <v>31440</v>
      </c>
      <c r="D1107" s="213">
        <f>SUMIF('ตัดระหว่างกัน 2564'!D:D,'หมายเหตุ (3)'!$B1107,'ตัดระหว่างกัน 2564'!K:K)-SUMIF('ตัดระหว่างกัน 2564'!D:D,$B1107,'ตัดระหว่างกัน 2564'!L:L)</f>
        <v>3280</v>
      </c>
      <c r="E1107" s="333"/>
      <c r="F1107" s="346"/>
      <c r="G1107" s="346"/>
      <c r="H1107" s="346"/>
      <c r="I1107" s="307"/>
      <c r="U1107" s="155" t="str">
        <f t="shared" si="136"/>
        <v xml:space="preserve">  </v>
      </c>
    </row>
    <row r="1108" spans="1:21" hidden="1">
      <c r="A1108" s="308" t="s">
        <v>1607</v>
      </c>
      <c r="B1108" s="348" t="s">
        <v>1606</v>
      </c>
      <c r="C1108" s="212">
        <f>SUMIF('ตัดระหว่างกัน 2565'!D:D,$B1108,'ตัดระหว่างกัน 2565'!K:K)-SUMIF('ตัดระหว่างกัน 2565'!D:D,'หมายเหตุ (3)'!$B1108,'ตัดระหว่างกัน 2565'!L:L)</f>
        <v>11510</v>
      </c>
      <c r="D1108" s="213">
        <f>SUMIF('ตัดระหว่างกัน 2564'!D:D,'หมายเหตุ (3)'!$B1108,'ตัดระหว่างกัน 2564'!K:K)-SUMIF('ตัดระหว่างกัน 2564'!D:D,$B1108,'ตัดระหว่างกัน 2564'!L:L)</f>
        <v>25600</v>
      </c>
      <c r="E1108" s="333"/>
      <c r="F1108" s="346"/>
      <c r="G1108" s="346"/>
      <c r="H1108" s="346"/>
      <c r="I1108" s="307"/>
      <c r="U1108" s="155" t="str">
        <f t="shared" si="136"/>
        <v xml:space="preserve">  </v>
      </c>
    </row>
    <row r="1109" spans="1:21" hidden="1">
      <c r="A1109" s="308" t="s">
        <v>1609</v>
      </c>
      <c r="B1109" s="348" t="s">
        <v>1608</v>
      </c>
      <c r="C1109" s="212">
        <f>SUMIF('ตัดระหว่างกัน 2565'!D:D,$B1109,'ตัดระหว่างกัน 2565'!K:K)-SUMIF('ตัดระหว่างกัน 2565'!D:D,'หมายเหตุ (3)'!$B1109,'ตัดระหว่างกัน 2565'!L:L)</f>
        <v>0</v>
      </c>
      <c r="D1109" s="213">
        <f>SUMIF('ตัดระหว่างกัน 2564'!D:D,'หมายเหตุ (3)'!$B1109,'ตัดระหว่างกัน 2564'!K:K)-SUMIF('ตัดระหว่างกัน 2564'!D:D,$B1109,'ตัดระหว่างกัน 2564'!L:L)</f>
        <v>0</v>
      </c>
      <c r="E1109" s="333"/>
      <c r="F1109" s="346"/>
      <c r="G1109" s="346"/>
      <c r="H1109" s="346"/>
      <c r="I1109" s="307"/>
      <c r="U1109" s="155" t="str">
        <f t="shared" si="136"/>
        <v xml:space="preserve">  </v>
      </c>
    </row>
    <row r="1110" spans="1:21" hidden="1">
      <c r="A1110" s="308" t="s">
        <v>1605</v>
      </c>
      <c r="B1110" s="348" t="s">
        <v>1610</v>
      </c>
      <c r="C1110" s="212">
        <f>SUMIF('ตัดระหว่างกัน 2565'!D:D,$B1110,'ตัดระหว่างกัน 2565'!K:K)-SUMIF('ตัดระหว่างกัน 2565'!D:D,'หมายเหตุ (3)'!$B1110,'ตัดระหว่างกัน 2565'!L:L)</f>
        <v>0</v>
      </c>
      <c r="D1110" s="213">
        <f>SUMIF('ตัดระหว่างกัน 2564'!D:D,'หมายเหตุ (3)'!$B1110,'ตัดระหว่างกัน 2564'!K:K)-SUMIF('ตัดระหว่างกัน 2564'!D:D,$B1110,'ตัดระหว่างกัน 2564'!L:L)</f>
        <v>0</v>
      </c>
      <c r="E1110" s="333"/>
      <c r="F1110" s="346"/>
      <c r="G1110" s="346"/>
      <c r="H1110" s="346"/>
      <c r="I1110" s="307"/>
      <c r="U1110" s="155" t="str">
        <f t="shared" si="136"/>
        <v xml:space="preserve">  </v>
      </c>
    </row>
    <row r="1111" spans="1:21" hidden="1">
      <c r="A1111" s="308" t="s">
        <v>1607</v>
      </c>
      <c r="B1111" s="348" t="s">
        <v>1611</v>
      </c>
      <c r="C1111" s="212">
        <f>SUMIF('ตัดระหว่างกัน 2565'!D:D,$B1111,'ตัดระหว่างกัน 2565'!K:K)-SUMIF('ตัดระหว่างกัน 2565'!D:D,'หมายเหตุ (3)'!$B1111,'ตัดระหว่างกัน 2565'!L:L)</f>
        <v>0</v>
      </c>
      <c r="D1111" s="213">
        <f>SUMIF('ตัดระหว่างกัน 2564'!D:D,'หมายเหตุ (3)'!$B1111,'ตัดระหว่างกัน 2564'!K:K)-SUMIF('ตัดระหว่างกัน 2564'!D:D,$B1111,'ตัดระหว่างกัน 2564'!L:L)</f>
        <v>0</v>
      </c>
      <c r="E1111" s="333"/>
      <c r="F1111" s="346"/>
      <c r="G1111" s="346"/>
      <c r="H1111" s="346"/>
      <c r="I1111" s="307"/>
      <c r="U1111" s="155" t="str">
        <f t="shared" si="136"/>
        <v xml:space="preserve">  </v>
      </c>
    </row>
    <row r="1112" spans="1:21">
      <c r="A1112" s="308" t="s">
        <v>691</v>
      </c>
      <c r="B1112" s="348" t="s">
        <v>1612</v>
      </c>
      <c r="C1112" s="212">
        <f>SUMIF('ตัดระหว่างกัน 2565'!D:D,$B1112,'ตัดระหว่างกัน 2565'!K:K)-SUMIF('ตัดระหว่างกัน 2565'!D:D,'หมายเหตุ (3)'!$B1112,'ตัดระหว่างกัน 2565'!L:L)</f>
        <v>504707.16</v>
      </c>
      <c r="D1112" s="213">
        <f>SUMIF('ตัดระหว่างกัน 2564'!D:D,'หมายเหตุ (3)'!$B1112,'ตัดระหว่างกัน 2564'!K:K)-SUMIF('ตัดระหว่างกัน 2564'!D:D,$B1112,'ตัดระหว่างกัน 2564'!L:L)</f>
        <v>2057545.62</v>
      </c>
      <c r="E1112" s="305" t="s">
        <v>691</v>
      </c>
      <c r="F1112" s="346">
        <f>SUM(C1112:C1114)</f>
        <v>504707.16</v>
      </c>
      <c r="G1112" s="346"/>
      <c r="H1112" s="346">
        <f>SUM(D1112:D1114)</f>
        <v>2057545.62</v>
      </c>
      <c r="I1112" s="307"/>
      <c r="U1112" s="155" t="str">
        <f t="shared" si="136"/>
        <v>แสดง</v>
      </c>
    </row>
    <row r="1113" spans="1:21" hidden="1">
      <c r="A1113" s="308" t="s">
        <v>1614</v>
      </c>
      <c r="B1113" s="348" t="s">
        <v>1613</v>
      </c>
      <c r="C1113" s="212">
        <f>SUMIF('ตัดระหว่างกัน 2565'!D:D,$B1113,'ตัดระหว่างกัน 2565'!K:K)-SUMIF('ตัดระหว่างกัน 2565'!D:D,'หมายเหตุ (3)'!$B1113,'ตัดระหว่างกัน 2565'!L:L)</f>
        <v>0</v>
      </c>
      <c r="D1113" s="213">
        <f>SUMIF('ตัดระหว่างกัน 2564'!D:D,'หมายเหตุ (3)'!$B1113,'ตัดระหว่างกัน 2564'!K:K)-SUMIF('ตัดระหว่างกัน 2564'!D:D,$B1113,'ตัดระหว่างกัน 2564'!L:L)</f>
        <v>0</v>
      </c>
      <c r="E1113" s="305"/>
      <c r="F1113" s="346"/>
      <c r="G1113" s="346"/>
      <c r="H1113" s="346"/>
      <c r="I1113" s="307"/>
      <c r="U1113" s="155" t="str">
        <f t="shared" si="136"/>
        <v xml:space="preserve">  </v>
      </c>
    </row>
    <row r="1114" spans="1:21" hidden="1">
      <c r="A1114" s="308" t="s">
        <v>1616</v>
      </c>
      <c r="B1114" s="348" t="s">
        <v>1615</v>
      </c>
      <c r="C1114" s="212">
        <f>SUMIF('ตัดระหว่างกัน 2565'!D:D,$B1114,'ตัดระหว่างกัน 2565'!K:K)-SUMIF('ตัดระหว่างกัน 2565'!D:D,'หมายเหตุ (3)'!$B1114,'ตัดระหว่างกัน 2565'!L:L)</f>
        <v>0</v>
      </c>
      <c r="D1114" s="213">
        <f>SUMIF('ตัดระหว่างกัน 2564'!D:D,'หมายเหตุ (3)'!$B1114,'ตัดระหว่างกัน 2564'!K:K)-SUMIF('ตัดระหว่างกัน 2564'!D:D,$B1114,'ตัดระหว่างกัน 2564'!L:L)</f>
        <v>0</v>
      </c>
      <c r="E1114" s="305"/>
      <c r="F1114" s="346"/>
      <c r="G1114" s="346"/>
      <c r="H1114" s="346"/>
      <c r="I1114" s="307"/>
      <c r="U1114" s="155" t="str">
        <f t="shared" si="136"/>
        <v xml:space="preserve">  </v>
      </c>
    </row>
    <row r="1115" spans="1:21">
      <c r="A1115" s="308" t="s">
        <v>1618</v>
      </c>
      <c r="B1115" s="348" t="s">
        <v>1617</v>
      </c>
      <c r="C1115" s="212">
        <f>SUMIF('ตัดระหว่างกัน 2565'!D:D,$B1115,'ตัดระหว่างกัน 2565'!K:K)-SUMIF('ตัดระหว่างกัน 2565'!D:D,'หมายเหตุ (3)'!$B1115,'ตัดระหว่างกัน 2565'!L:L)</f>
        <v>222178.82</v>
      </c>
      <c r="D1115" s="213">
        <f>SUMIF('ตัดระหว่างกัน 2564'!D:D,'หมายเหตุ (3)'!$B1115,'ตัดระหว่างกัน 2564'!K:K)-SUMIF('ตัดระหว่างกัน 2564'!D:D,$B1115,'ตัดระหว่างกัน 2564'!L:L)</f>
        <v>199391.94</v>
      </c>
      <c r="E1115" s="305" t="s">
        <v>695</v>
      </c>
      <c r="F1115" s="346">
        <f>SUM(C1115:C1116)</f>
        <v>222178.82</v>
      </c>
      <c r="G1115" s="346"/>
      <c r="H1115" s="346">
        <f>SUM(D1115:D1116)</f>
        <v>199391.94</v>
      </c>
      <c r="I1115" s="307"/>
      <c r="U1115" s="155" t="str">
        <f t="shared" si="136"/>
        <v>แสดง</v>
      </c>
    </row>
    <row r="1116" spans="1:21" hidden="1">
      <c r="A1116" s="308" t="s">
        <v>1620</v>
      </c>
      <c r="B1116" s="348" t="s">
        <v>1619</v>
      </c>
      <c r="C1116" s="212">
        <f>SUMIF('ตัดระหว่างกัน 2565'!D:D,$B1116,'ตัดระหว่างกัน 2565'!K:K)-SUMIF('ตัดระหว่างกัน 2565'!D:D,'หมายเหตุ (3)'!$B1116,'ตัดระหว่างกัน 2565'!L:L)</f>
        <v>0</v>
      </c>
      <c r="D1116" s="213">
        <f>SUMIF('ตัดระหว่างกัน 2564'!D:D,'หมายเหตุ (3)'!$B1116,'ตัดระหว่างกัน 2564'!K:K)-SUMIF('ตัดระหว่างกัน 2564'!D:D,$B1116,'ตัดระหว่างกัน 2564'!L:L)</f>
        <v>0</v>
      </c>
      <c r="E1116" s="305"/>
      <c r="F1116" s="346"/>
      <c r="G1116" s="346"/>
      <c r="H1116" s="346"/>
      <c r="I1116" s="307"/>
      <c r="U1116" s="155" t="str">
        <f t="shared" si="136"/>
        <v xml:space="preserve">  </v>
      </c>
    </row>
    <row r="1117" spans="1:21" hidden="1">
      <c r="A1117" s="308" t="s">
        <v>1622</v>
      </c>
      <c r="B1117" s="348" t="s">
        <v>1621</v>
      </c>
      <c r="C1117" s="212">
        <f>SUMIF('ตัดระหว่างกัน 2565'!D:D,$B1117,'ตัดระหว่างกัน 2565'!K:K)-SUMIF('ตัดระหว่างกัน 2565'!D:D,'หมายเหตุ (3)'!$B1117,'ตัดระหว่างกัน 2565'!L:L)</f>
        <v>0</v>
      </c>
      <c r="D1117" s="213">
        <f>SUMIF('ตัดระหว่างกัน 2564'!D:D,'หมายเหตุ (3)'!$B1117,'ตัดระหว่างกัน 2564'!K:K)-SUMIF('ตัดระหว่างกัน 2564'!D:D,$B1117,'ตัดระหว่างกัน 2564'!L:L)</f>
        <v>0</v>
      </c>
      <c r="E1117" s="305" t="s">
        <v>696</v>
      </c>
      <c r="F1117" s="346">
        <f>SUM(C1117:C1118)</f>
        <v>0</v>
      </c>
      <c r="G1117" s="346"/>
      <c r="H1117" s="346">
        <f>SUM(D1117:D1118)</f>
        <v>0</v>
      </c>
      <c r="I1117" s="307"/>
      <c r="U1117" s="155" t="str">
        <f t="shared" si="136"/>
        <v xml:space="preserve">  </v>
      </c>
    </row>
    <row r="1118" spans="1:21" hidden="1">
      <c r="A1118" s="308" t="s">
        <v>696</v>
      </c>
      <c r="B1118" s="348" t="s">
        <v>1623</v>
      </c>
      <c r="C1118" s="212">
        <f>SUMIF('ตัดระหว่างกัน 2565'!D:D,$B1118,'ตัดระหว่างกัน 2565'!K:K)-SUMIF('ตัดระหว่างกัน 2565'!D:D,'หมายเหตุ (3)'!$B1118,'ตัดระหว่างกัน 2565'!L:L)</f>
        <v>0</v>
      </c>
      <c r="D1118" s="213">
        <f>SUMIF('ตัดระหว่างกัน 2564'!D:D,'หมายเหตุ (3)'!$B1118,'ตัดระหว่างกัน 2564'!K:K)-SUMIF('ตัดระหว่างกัน 2564'!D:D,$B1118,'ตัดระหว่างกัน 2564'!L:L)</f>
        <v>0</v>
      </c>
      <c r="E1118" s="305"/>
      <c r="F1118" s="346"/>
      <c r="G1118" s="346"/>
      <c r="H1118" s="346"/>
      <c r="I1118" s="307"/>
      <c r="U1118" s="155" t="str">
        <f t="shared" si="136"/>
        <v xml:space="preserve">  </v>
      </c>
    </row>
    <row r="1119" spans="1:21" hidden="1">
      <c r="A1119" s="308" t="s">
        <v>697</v>
      </c>
      <c r="B1119" s="309" t="s">
        <v>698</v>
      </c>
      <c r="C1119" s="212">
        <f>SUMIF('ตัดระหว่างกัน 2565'!D:D,$B1119,'ตัดระหว่างกัน 2565'!K:K)-SUMIF('ตัดระหว่างกัน 2565'!D:D,'หมายเหตุ (3)'!$B1119,'ตัดระหว่างกัน 2565'!L:L)</f>
        <v>0</v>
      </c>
      <c r="D1119" s="213">
        <f>SUMIF('ตัดระหว่างกัน 2564'!D:D,'หมายเหตุ (3)'!$B1119,'ตัดระหว่างกัน 2564'!K:K)-SUMIF('ตัดระหว่างกัน 2564'!D:D,$B1119,'ตัดระหว่างกัน 2564'!L:L)</f>
        <v>0</v>
      </c>
      <c r="E1119" s="263" t="s">
        <v>697</v>
      </c>
      <c r="F1119" s="346">
        <f t="shared" ref="F1119:F1127" si="140">SUM(C1119)</f>
        <v>0</v>
      </c>
      <c r="G1119" s="346"/>
      <c r="H1119" s="346">
        <f>SUM(D1119)</f>
        <v>0</v>
      </c>
      <c r="I1119" s="264"/>
      <c r="U1119" s="155" t="str">
        <f t="shared" si="136"/>
        <v xml:space="preserve">  </v>
      </c>
    </row>
    <row r="1120" spans="1:21" hidden="1">
      <c r="A1120" s="352" t="s">
        <v>699</v>
      </c>
      <c r="B1120" s="355" t="s">
        <v>700</v>
      </c>
      <c r="C1120" s="212">
        <f>SUMIF('ตัดระหว่างกัน 2565'!D:D,$B1120,'ตัดระหว่างกัน 2565'!K:K)-SUMIF('ตัดระหว่างกัน 2565'!D:D,'หมายเหตุ (3)'!$B1120,'ตัดระหว่างกัน 2565'!L:L)</f>
        <v>0</v>
      </c>
      <c r="D1120" s="213">
        <f>SUMIF('ตัดระหว่างกัน 2564'!D:D,'หมายเหตุ (3)'!$B1120,'ตัดระหว่างกัน 2564'!K:K)-SUMIF('ตัดระหว่างกัน 2564'!D:D,$B1120,'ตัดระหว่างกัน 2564'!L:L)</f>
        <v>0</v>
      </c>
      <c r="E1120" s="263" t="s">
        <v>699</v>
      </c>
      <c r="F1120" s="346">
        <f t="shared" si="140"/>
        <v>0</v>
      </c>
      <c r="G1120" s="346"/>
      <c r="H1120" s="346">
        <f>SUM(D1120)</f>
        <v>0</v>
      </c>
      <c r="I1120" s="264"/>
      <c r="U1120" s="155" t="str">
        <f t="shared" si="136"/>
        <v xml:space="preserve">  </v>
      </c>
    </row>
    <row r="1121" spans="1:21">
      <c r="A1121" s="308" t="s">
        <v>1625</v>
      </c>
      <c r="B1121" s="304" t="s">
        <v>1624</v>
      </c>
      <c r="C1121" s="212">
        <f>SUMIF('ตัดระหว่างกัน 2565'!D:D,$B1121,'ตัดระหว่างกัน 2565'!K:K)-SUMIF('ตัดระหว่างกัน 2565'!D:D,'หมายเหตุ (3)'!$B1121,'ตัดระหว่างกัน 2565'!L:L)</f>
        <v>0</v>
      </c>
      <c r="D1121" s="213">
        <f>SUMIF('ตัดระหว่างกัน 2564'!D:D,'หมายเหตุ (3)'!$B1121,'ตัดระหว่างกัน 2564'!K:K)-SUMIF('ตัดระหว่างกัน 2564'!D:D,$B1121,'ตัดระหว่างกัน 2564'!L:L)</f>
        <v>0</v>
      </c>
      <c r="E1121" s="305" t="s">
        <v>701</v>
      </c>
      <c r="F1121" s="346">
        <f>SUM(C1121:C1124)</f>
        <v>75600</v>
      </c>
      <c r="G1121" s="346"/>
      <c r="H1121" s="346">
        <f>SUM(D1121:D1124)</f>
        <v>62100</v>
      </c>
      <c r="I1121" s="307"/>
      <c r="U1121" s="155" t="str">
        <f t="shared" si="136"/>
        <v>แสดง</v>
      </c>
    </row>
    <row r="1122" spans="1:21" hidden="1">
      <c r="A1122" s="308" t="s">
        <v>1627</v>
      </c>
      <c r="B1122" s="304" t="s">
        <v>1626</v>
      </c>
      <c r="C1122" s="212">
        <f>SUMIF('ตัดระหว่างกัน 2565'!D:D,$B1122,'ตัดระหว่างกัน 2565'!K:K)-SUMIF('ตัดระหว่างกัน 2565'!D:D,'หมายเหตุ (3)'!$B1122,'ตัดระหว่างกัน 2565'!L:L)</f>
        <v>0</v>
      </c>
      <c r="D1122" s="213">
        <f>SUMIF('ตัดระหว่างกัน 2564'!D:D,'หมายเหตุ (3)'!$B1122,'ตัดระหว่างกัน 2564'!K:K)-SUMIF('ตัดระหว่างกัน 2564'!D:D,$B1122,'ตัดระหว่างกัน 2564'!L:L)</f>
        <v>0</v>
      </c>
      <c r="E1122" s="305"/>
      <c r="F1122" s="346"/>
      <c r="G1122" s="346"/>
      <c r="H1122" s="346"/>
      <c r="I1122" s="307"/>
      <c r="U1122" s="155" t="str">
        <f t="shared" si="136"/>
        <v xml:space="preserve">  </v>
      </c>
    </row>
    <row r="1123" spans="1:21" hidden="1">
      <c r="A1123" s="308" t="s">
        <v>1629</v>
      </c>
      <c r="B1123" s="304" t="s">
        <v>1628</v>
      </c>
      <c r="C1123" s="212">
        <f>SUMIF('ตัดระหว่างกัน 2565'!D:D,$B1123,'ตัดระหว่างกัน 2565'!K:K)-SUMIF('ตัดระหว่างกัน 2565'!D:D,'หมายเหตุ (3)'!$B1123,'ตัดระหว่างกัน 2565'!L:L)</f>
        <v>0</v>
      </c>
      <c r="D1123" s="213">
        <f>SUMIF('ตัดระหว่างกัน 2564'!D:D,'หมายเหตุ (3)'!$B1123,'ตัดระหว่างกัน 2564'!K:K)-SUMIF('ตัดระหว่างกัน 2564'!D:D,$B1123,'ตัดระหว่างกัน 2564'!L:L)</f>
        <v>0</v>
      </c>
      <c r="E1123" s="305"/>
      <c r="F1123" s="346"/>
      <c r="G1123" s="346"/>
      <c r="H1123" s="346"/>
      <c r="I1123" s="307"/>
      <c r="U1123" s="155" t="str">
        <f t="shared" si="136"/>
        <v xml:space="preserve">  </v>
      </c>
    </row>
    <row r="1124" spans="1:21" hidden="1">
      <c r="A1124" s="308" t="s">
        <v>1631</v>
      </c>
      <c r="B1124" s="304" t="s">
        <v>1630</v>
      </c>
      <c r="C1124" s="212">
        <f>SUMIF('ตัดระหว่างกัน 2565'!D:D,$B1124,'ตัดระหว่างกัน 2565'!K:K)-SUMIF('ตัดระหว่างกัน 2565'!D:D,'หมายเหตุ (3)'!$B1124,'ตัดระหว่างกัน 2565'!L:L)</f>
        <v>75600</v>
      </c>
      <c r="D1124" s="213">
        <f>SUMIF('ตัดระหว่างกัน 2564'!D:D,'หมายเหตุ (3)'!$B1124,'ตัดระหว่างกัน 2564'!K:K)-SUMIF('ตัดระหว่างกัน 2564'!D:D,$B1124,'ตัดระหว่างกัน 2564'!L:L)</f>
        <v>62100</v>
      </c>
      <c r="E1124" s="305"/>
      <c r="F1124" s="346"/>
      <c r="G1124" s="346"/>
      <c r="H1124" s="346"/>
      <c r="I1124" s="307"/>
      <c r="U1124" s="155" t="str">
        <f t="shared" si="136"/>
        <v xml:space="preserve">  </v>
      </c>
    </row>
    <row r="1125" spans="1:21" hidden="1">
      <c r="A1125" s="308" t="s">
        <v>1633</v>
      </c>
      <c r="B1125" s="348" t="s">
        <v>1632</v>
      </c>
      <c r="C1125" s="212">
        <f>SUMIF('ตัดระหว่างกัน 2565'!D:D,$B1125,'ตัดระหว่างกัน 2565'!K:K)-SUMIF('ตัดระหว่างกัน 2565'!D:D,'หมายเหตุ (3)'!$B1125,'ตัดระหว่างกัน 2565'!L:L)</f>
        <v>0</v>
      </c>
      <c r="D1125" s="213">
        <f>SUMIF('ตัดระหว่างกัน 2564'!D:D,'หมายเหตุ (3)'!$B1125,'ตัดระหว่างกัน 2564'!K:K)-SUMIF('ตัดระหว่างกัน 2564'!D:D,$B1125,'ตัดระหว่างกัน 2564'!L:L)</f>
        <v>0</v>
      </c>
      <c r="E1125" s="305" t="s">
        <v>705</v>
      </c>
      <c r="F1125" s="346">
        <f>SUM(C1125:C1126)</f>
        <v>0</v>
      </c>
      <c r="G1125" s="346"/>
      <c r="H1125" s="346">
        <f>SUM(D1125:D1126)</f>
        <v>0</v>
      </c>
      <c r="I1125" s="307"/>
      <c r="U1125" s="155" t="str">
        <f t="shared" si="136"/>
        <v xml:space="preserve">  </v>
      </c>
    </row>
    <row r="1126" spans="1:21" hidden="1">
      <c r="A1126" s="308" t="s">
        <v>1635</v>
      </c>
      <c r="B1126" s="348" t="s">
        <v>1634</v>
      </c>
      <c r="C1126" s="212">
        <f>SUMIF('ตัดระหว่างกัน 2565'!D:D,$B1126,'ตัดระหว่างกัน 2565'!K:K)-SUMIF('ตัดระหว่างกัน 2565'!D:D,'หมายเหตุ (3)'!$B1126,'ตัดระหว่างกัน 2565'!L:L)</f>
        <v>0</v>
      </c>
      <c r="D1126" s="213">
        <f>SUMIF('ตัดระหว่างกัน 2564'!D:D,'หมายเหตุ (3)'!$B1126,'ตัดระหว่างกัน 2564'!K:K)-SUMIF('ตัดระหว่างกัน 2564'!D:D,$B1126,'ตัดระหว่างกัน 2564'!L:L)</f>
        <v>0</v>
      </c>
      <c r="E1126" s="305"/>
      <c r="F1126" s="346"/>
      <c r="G1126" s="346"/>
      <c r="H1126" s="346"/>
      <c r="I1126" s="307"/>
      <c r="U1126" s="155" t="str">
        <f t="shared" si="136"/>
        <v xml:space="preserve">  </v>
      </c>
    </row>
    <row r="1127" spans="1:21">
      <c r="A1127" s="303" t="s">
        <v>706</v>
      </c>
      <c r="B1127" s="356" t="s">
        <v>707</v>
      </c>
      <c r="C1127" s="212">
        <f>SUMIF('ตัดระหว่างกัน 2565'!D:D,$B1127,'ตัดระหว่างกัน 2565'!K:K)-SUMIF('ตัดระหว่างกัน 2565'!D:D,'หมายเหตุ (3)'!$B1127,'ตัดระหว่างกัน 2565'!L:L)</f>
        <v>30401</v>
      </c>
      <c r="D1127" s="213">
        <f>SUMIF('ตัดระหว่างกัน 2564'!D:D,'หมายเหตุ (3)'!$B1127,'ตัดระหว่างกัน 2564'!K:K)-SUMIF('ตัดระหว่างกัน 2564'!D:D,$B1127,'ตัดระหว่างกัน 2564'!L:L)</f>
        <v>7700</v>
      </c>
      <c r="E1127" s="263" t="s">
        <v>706</v>
      </c>
      <c r="F1127" s="346">
        <f t="shared" si="140"/>
        <v>30401</v>
      </c>
      <c r="G1127" s="346"/>
      <c r="H1127" s="346">
        <f>SUM(D1127)</f>
        <v>7700</v>
      </c>
      <c r="I1127" s="264"/>
      <c r="U1127" s="155" t="str">
        <f t="shared" si="136"/>
        <v>แสดง</v>
      </c>
    </row>
    <row r="1128" spans="1:21">
      <c r="A1128" s="352" t="s">
        <v>1637</v>
      </c>
      <c r="B1128" s="304" t="s">
        <v>1636</v>
      </c>
      <c r="C1128" s="212">
        <f>SUMIF('ตัดระหว่างกัน 2565'!D:D,$B1128,'ตัดระหว่างกัน 2565'!K:K)-SUMIF('ตัดระหว่างกัน 2565'!D:D,'หมายเหตุ (3)'!$B1128,'ตัดระหว่างกัน 2565'!L:L)</f>
        <v>247.41</v>
      </c>
      <c r="D1128" s="213">
        <f>SUMIF('ตัดระหว่างกัน 2564'!D:D,'หมายเหตุ (3)'!$B1128,'ตัดระหว่างกัน 2564'!K:K)-SUMIF('ตัดระหว่างกัน 2564'!D:D,$B1128,'ตัดระหว่างกัน 2564'!L:L)</f>
        <v>3020.61</v>
      </c>
      <c r="E1128" s="305" t="s">
        <v>708</v>
      </c>
      <c r="F1128" s="346">
        <f>SUM(C1128:C1135)</f>
        <v>145467.41</v>
      </c>
      <c r="G1128" s="346"/>
      <c r="H1128" s="346">
        <f>SUM(D1128:D1135)</f>
        <v>127172.61</v>
      </c>
      <c r="I1128" s="264"/>
      <c r="U1128" s="155" t="str">
        <f t="shared" si="136"/>
        <v>แสดง</v>
      </c>
    </row>
    <row r="1129" spans="1:21" hidden="1">
      <c r="A1129" s="303" t="s">
        <v>1639</v>
      </c>
      <c r="B1129" s="356" t="s">
        <v>1638</v>
      </c>
      <c r="C1129" s="212">
        <f>SUMIF('ตัดระหว่างกัน 2565'!D:D,$B1129,'ตัดระหว่างกัน 2565'!K:K)-SUMIF('ตัดระหว่างกัน 2565'!D:D,'หมายเหตุ (3)'!$B1129,'ตัดระหว่างกัน 2565'!L:L)</f>
        <v>0</v>
      </c>
      <c r="D1129" s="213">
        <f>SUMIF('ตัดระหว่างกัน 2564'!D:D,'หมายเหตุ (3)'!$B1129,'ตัดระหว่างกัน 2564'!K:K)-SUMIF('ตัดระหว่างกัน 2564'!D:D,$B1129,'ตัดระหว่างกัน 2564'!L:L)</f>
        <v>2800</v>
      </c>
      <c r="E1129" s="305"/>
      <c r="F1129" s="346"/>
      <c r="G1129" s="346"/>
      <c r="H1129" s="346"/>
      <c r="I1129" s="305"/>
      <c r="U1129" s="155" t="str">
        <f t="shared" si="136"/>
        <v xml:space="preserve">  </v>
      </c>
    </row>
    <row r="1130" spans="1:21" hidden="1">
      <c r="A1130" s="303" t="s">
        <v>1641</v>
      </c>
      <c r="B1130" s="356" t="s">
        <v>1640</v>
      </c>
      <c r="C1130" s="212">
        <f>SUMIF('ตัดระหว่างกัน 2565'!D:D,$B1130,'ตัดระหว่างกัน 2565'!K:K)-SUMIF('ตัดระหว่างกัน 2565'!D:D,'หมายเหตุ (3)'!$B1130,'ตัดระหว่างกัน 2565'!L:L)</f>
        <v>0</v>
      </c>
      <c r="D1130" s="213">
        <f>SUMIF('ตัดระหว่างกัน 2564'!D:D,'หมายเหตุ (3)'!$B1130,'ตัดระหว่างกัน 2564'!K:K)-SUMIF('ตัดระหว่างกัน 2564'!D:D,$B1130,'ตัดระหว่างกัน 2564'!L:L)</f>
        <v>0</v>
      </c>
      <c r="E1130" s="305"/>
      <c r="F1130" s="346"/>
      <c r="G1130" s="346"/>
      <c r="H1130" s="346"/>
      <c r="I1130" s="305"/>
      <c r="U1130" s="155" t="str">
        <f t="shared" si="136"/>
        <v xml:space="preserve">  </v>
      </c>
    </row>
    <row r="1131" spans="1:21" hidden="1">
      <c r="A1131" s="303" t="s">
        <v>1643</v>
      </c>
      <c r="B1131" s="356" t="s">
        <v>1642</v>
      </c>
      <c r="C1131" s="212">
        <f>SUMIF('ตัดระหว่างกัน 2565'!D:D,$B1131,'ตัดระหว่างกัน 2565'!K:K)-SUMIF('ตัดระหว่างกัน 2565'!D:D,'หมายเหตุ (3)'!$B1131,'ตัดระหว่างกัน 2565'!L:L)</f>
        <v>0</v>
      </c>
      <c r="D1131" s="213">
        <f>SUMIF('ตัดระหว่างกัน 2564'!D:D,'หมายเหตุ (3)'!$B1131,'ตัดระหว่างกัน 2564'!K:K)-SUMIF('ตัดระหว่างกัน 2564'!D:D,$B1131,'ตัดระหว่างกัน 2564'!L:L)</f>
        <v>0</v>
      </c>
      <c r="E1131" s="305"/>
      <c r="F1131" s="346"/>
      <c r="G1131" s="346"/>
      <c r="H1131" s="346"/>
      <c r="I1131" s="305"/>
      <c r="U1131" s="155" t="str">
        <f t="shared" si="136"/>
        <v xml:space="preserve">  </v>
      </c>
    </row>
    <row r="1132" spans="1:21" hidden="1">
      <c r="A1132" s="303" t="s">
        <v>1645</v>
      </c>
      <c r="B1132" s="356" t="s">
        <v>1644</v>
      </c>
      <c r="C1132" s="212">
        <f>SUMIF('ตัดระหว่างกัน 2565'!D:D,$B1132,'ตัดระหว่างกัน 2565'!K:K)-SUMIF('ตัดระหว่างกัน 2565'!D:D,'หมายเหตุ (3)'!$B1132,'ตัดระหว่างกัน 2565'!L:L)</f>
        <v>0</v>
      </c>
      <c r="D1132" s="213">
        <f>SUMIF('ตัดระหว่างกัน 2564'!D:D,'หมายเหตุ (3)'!$B1132,'ตัดระหว่างกัน 2564'!K:K)-SUMIF('ตัดระหว่างกัน 2564'!D:D,$B1132,'ตัดระหว่างกัน 2564'!L:L)</f>
        <v>0</v>
      </c>
      <c r="E1132" s="305"/>
      <c r="F1132" s="346"/>
      <c r="G1132" s="346"/>
      <c r="H1132" s="346"/>
      <c r="I1132" s="305"/>
      <c r="U1132" s="155" t="str">
        <f t="shared" si="136"/>
        <v xml:space="preserve">  </v>
      </c>
    </row>
    <row r="1133" spans="1:21" hidden="1">
      <c r="A1133" s="352" t="s">
        <v>1647</v>
      </c>
      <c r="B1133" s="304" t="s">
        <v>1646</v>
      </c>
      <c r="C1133" s="212">
        <f>SUMIF('ตัดระหว่างกัน 2565'!D:D,$B1133,'ตัดระหว่างกัน 2565'!K:K)-SUMIF('ตัดระหว่างกัน 2565'!D:D,'หมายเหตุ (3)'!$B1133,'ตัดระหว่างกัน 2565'!L:L)</f>
        <v>0</v>
      </c>
      <c r="D1133" s="213">
        <f>SUMIF('ตัดระหว่างกัน 2564'!D:D,'หมายเหตุ (3)'!$B1133,'ตัดระหว่างกัน 2564'!K:K)-SUMIF('ตัดระหว่างกัน 2564'!D:D,$B1133,'ตัดระหว่างกัน 2564'!L:L)</f>
        <v>0</v>
      </c>
      <c r="E1133" s="305"/>
      <c r="F1133" s="346"/>
      <c r="G1133" s="346"/>
      <c r="H1133" s="346"/>
      <c r="I1133" s="305"/>
      <c r="U1133" s="155" t="str">
        <f t="shared" si="136"/>
        <v xml:space="preserve">  </v>
      </c>
    </row>
    <row r="1134" spans="1:21" hidden="1">
      <c r="A1134" s="352" t="s">
        <v>1649</v>
      </c>
      <c r="B1134" s="304" t="s">
        <v>1648</v>
      </c>
      <c r="C1134" s="212">
        <f>SUMIF('ตัดระหว่างกัน 2565'!D:D,$B1134,'ตัดระหว่างกัน 2565'!K:K)-SUMIF('ตัดระหว่างกัน 2565'!D:D,'หมายเหตุ (3)'!$B1134,'ตัดระหว่างกัน 2565'!L:L)</f>
        <v>145220</v>
      </c>
      <c r="D1134" s="213">
        <f>SUMIF('ตัดระหว่างกัน 2564'!D:D,'หมายเหตุ (3)'!$B1134,'ตัดระหว่างกัน 2564'!K:K)-SUMIF('ตัดระหว่างกัน 2564'!D:D,$B1134,'ตัดระหว่างกัน 2564'!L:L)</f>
        <v>121352</v>
      </c>
      <c r="E1134" s="305"/>
      <c r="F1134" s="346"/>
      <c r="G1134" s="346"/>
      <c r="H1134" s="346"/>
      <c r="I1134" s="305"/>
      <c r="U1134" s="155" t="str">
        <f t="shared" si="136"/>
        <v xml:space="preserve">  </v>
      </c>
    </row>
    <row r="1135" spans="1:21" hidden="1">
      <c r="A1135" s="352" t="s">
        <v>710</v>
      </c>
      <c r="B1135" s="304" t="s">
        <v>709</v>
      </c>
      <c r="C1135" s="212">
        <f>SUMIF('ตัดระหว่างกัน 2565'!D:D,$B1135,'ตัดระหว่างกัน 2565'!K:K)-SUMIF('ตัดระหว่างกัน 2565'!D:D,'หมายเหตุ (3)'!$B1135,'ตัดระหว่างกัน 2565'!L:L)</f>
        <v>0</v>
      </c>
      <c r="D1135" s="213">
        <f>SUMIF('ตัดระหว่างกัน 2564'!D:D,'หมายเหตุ (3)'!$B1135,'ตัดระหว่างกัน 2564'!K:K)-SUMIF('ตัดระหว่างกัน 2564'!D:D,$B1135,'ตัดระหว่างกัน 2564'!L:L)</f>
        <v>0</v>
      </c>
      <c r="E1135" s="305"/>
      <c r="F1135" s="346"/>
      <c r="G1135" s="346"/>
      <c r="H1135" s="346"/>
      <c r="I1135" s="305"/>
      <c r="U1135" s="155" t="str">
        <f t="shared" si="136"/>
        <v xml:space="preserve">  </v>
      </c>
    </row>
    <row r="1136" spans="1:21" ht="20.25" thickBot="1">
      <c r="A1136" s="300"/>
      <c r="B1136" s="352"/>
      <c r="C1136" s="357"/>
      <c r="D1136" s="352"/>
      <c r="E1136" s="325" t="s">
        <v>711</v>
      </c>
      <c r="F1136" s="354">
        <f>SUM(F1102:F1135)</f>
        <v>1231210.3899999999</v>
      </c>
      <c r="G1136" s="346"/>
      <c r="H1136" s="354">
        <f>SUM(H1102:H1135)</f>
        <v>2678416.79</v>
      </c>
      <c r="I1136" s="477"/>
      <c r="U1136" s="155" t="str">
        <f t="shared" si="136"/>
        <v>แสดง</v>
      </c>
    </row>
    <row r="1137" spans="1:21" ht="20.25" thickTop="1">
      <c r="A1137" s="300"/>
      <c r="B1137" s="352"/>
      <c r="C1137" s="357"/>
      <c r="D1137" s="352"/>
      <c r="E1137" s="320"/>
      <c r="F1137" s="320"/>
      <c r="G1137" s="346"/>
      <c r="H1137" s="320"/>
      <c r="I1137" s="320"/>
      <c r="U1137" s="155" t="str">
        <f t="shared" ref="U1137:U1138" si="141">IF($F$1136&lt;&gt;0,"แสดง",IF($H$1136&lt;&gt;0,"แสดง","  "))</f>
        <v>แสดง</v>
      </c>
    </row>
    <row r="1138" spans="1:21">
      <c r="G1138" s="346"/>
      <c r="U1138" s="155" t="str">
        <f t="shared" si="141"/>
        <v>แสดง</v>
      </c>
    </row>
    <row r="1139" spans="1:21">
      <c r="A1139" s="296"/>
      <c r="B1139" s="297"/>
      <c r="C1139" s="298"/>
      <c r="D1139" s="297"/>
      <c r="E1139" s="299" t="s">
        <v>2064</v>
      </c>
      <c r="F1139" s="293"/>
      <c r="G1139" s="293"/>
      <c r="H1139" s="293"/>
      <c r="I1139" s="476"/>
      <c r="U1139" s="155" t="str">
        <f>IF($F$1145&lt;&gt;0,"แสดง",IF($H$1145&lt;&gt;0,"แสดง","  "))</f>
        <v>แสดง</v>
      </c>
    </row>
    <row r="1140" spans="1:21">
      <c r="A1140" s="300"/>
      <c r="B1140" s="297"/>
      <c r="C1140" s="298"/>
      <c r="D1140" s="297"/>
      <c r="E1140" s="301"/>
      <c r="H1140" s="473" t="s">
        <v>973</v>
      </c>
      <c r="I1140" s="476"/>
      <c r="U1140" s="155" t="str">
        <f t="shared" ref="U1140:U1141" si="142">IF($F$1145&lt;&gt;0,"แสดง",IF($H$1145&lt;&gt;0,"แสดง","  "))</f>
        <v>แสดง</v>
      </c>
    </row>
    <row r="1141" spans="1:21">
      <c r="A1141" s="300"/>
      <c r="B1141" s="297"/>
      <c r="C1141" s="298"/>
      <c r="D1141" s="297"/>
      <c r="E1141" s="301"/>
      <c r="F1141" s="302">
        <v>2565</v>
      </c>
      <c r="G1141" s="302"/>
      <c r="H1141" s="302">
        <v>2564</v>
      </c>
      <c r="I1141" s="302"/>
      <c r="U1141" s="155" t="str">
        <f t="shared" si="142"/>
        <v>แสดง</v>
      </c>
    </row>
    <row r="1142" spans="1:21">
      <c r="A1142" s="308" t="s">
        <v>714</v>
      </c>
      <c r="B1142" s="309" t="s">
        <v>715</v>
      </c>
      <c r="C1142" s="212">
        <f>SUMIF('ตัดระหว่างกัน 2565'!D:D,$B1142,'ตัดระหว่างกัน 2565'!K:K)-SUMIF('ตัดระหว่างกัน 2565'!D:D,'หมายเหตุ (3)'!$B1142,'ตัดระหว่างกัน 2565'!L:L)</f>
        <v>495222.05</v>
      </c>
      <c r="D1142" s="213">
        <f>SUMIF('ตัดระหว่างกัน 2564'!D:D,'หมายเหตุ (3)'!$B1142,'ตัดระหว่างกัน 2564'!K:K)-SUMIF('ตัดระหว่างกัน 2564'!D:D,$B1142,'ตัดระหว่างกัน 2564'!L:L)</f>
        <v>261104</v>
      </c>
      <c r="E1142" s="263" t="s">
        <v>714</v>
      </c>
      <c r="F1142" s="346">
        <f>SUM(C1142)</f>
        <v>495222.05</v>
      </c>
      <c r="G1142" s="346"/>
      <c r="H1142" s="346">
        <f>SUM(D1142)</f>
        <v>261104</v>
      </c>
      <c r="I1142" s="264"/>
      <c r="U1142" s="155" t="str">
        <f t="shared" si="136"/>
        <v>แสดง</v>
      </c>
    </row>
    <row r="1143" spans="1:21">
      <c r="A1143" s="322" t="s">
        <v>694</v>
      </c>
      <c r="B1143" s="309" t="s">
        <v>693</v>
      </c>
      <c r="C1143" s="212">
        <f>SUMIF('ตัดระหว่างกัน 2565'!D:D,$B1143,'ตัดระหว่างกัน 2565'!K:K)-SUMIF('ตัดระหว่างกัน 2565'!D:D,'หมายเหตุ (3)'!$B1143,'ตัดระหว่างกัน 2565'!L:L)</f>
        <v>68310</v>
      </c>
      <c r="D1143" s="213">
        <f>SUMIF('ตัดระหว่างกัน 2564'!D:D,'หมายเหตุ (3)'!$B1143,'ตัดระหว่างกัน 2564'!K:K)-SUMIF('ตัดระหว่างกัน 2564'!D:D,$B1143,'ตัดระหว่างกัน 2564'!L:L)</f>
        <v>51000</v>
      </c>
      <c r="E1143" s="263" t="s">
        <v>692</v>
      </c>
      <c r="F1143" s="346">
        <f t="shared" ref="F1143:F1144" si="143">SUM(C1143)</f>
        <v>68310</v>
      </c>
      <c r="G1143" s="346"/>
      <c r="H1143" s="346">
        <f>SUM(D1143)</f>
        <v>51000</v>
      </c>
      <c r="I1143" s="264"/>
      <c r="U1143" s="155" t="str">
        <f t="shared" si="136"/>
        <v>แสดง</v>
      </c>
    </row>
    <row r="1144" spans="1:21">
      <c r="A1144" s="303" t="s">
        <v>704</v>
      </c>
      <c r="B1144" s="304" t="s">
        <v>703</v>
      </c>
      <c r="C1144" s="212">
        <f>SUMIF('ตัดระหว่างกัน 2565'!D:D,$B1144,'ตัดระหว่างกัน 2565'!K:K)-SUMIF('ตัดระหว่างกัน 2565'!D:D,'หมายเหตุ (3)'!$B1144,'ตัดระหว่างกัน 2565'!L:L)</f>
        <v>7500</v>
      </c>
      <c r="D1144" s="213">
        <f>SUMIF('ตัดระหว่างกัน 2564'!D:D,'หมายเหตุ (3)'!$B1144,'ตัดระหว่างกัน 2564'!K:K)-SUMIF('ตัดระหว่างกัน 2564'!D:D,$B1144,'ตัดระหว่างกัน 2564'!L:L)</f>
        <v>8500</v>
      </c>
      <c r="E1144" s="263" t="s">
        <v>702</v>
      </c>
      <c r="F1144" s="310">
        <f t="shared" si="143"/>
        <v>7500</v>
      </c>
      <c r="G1144" s="346"/>
      <c r="H1144" s="310">
        <f>SUM(D1144)</f>
        <v>8500</v>
      </c>
      <c r="I1144" s="264"/>
      <c r="U1144" s="155" t="str">
        <f t="shared" si="136"/>
        <v>แสดง</v>
      </c>
    </row>
    <row r="1145" spans="1:21" ht="20.25" thickBot="1">
      <c r="E1145" s="301" t="s">
        <v>720</v>
      </c>
      <c r="F1145" s="311">
        <f>SUM(F1142:F1144)</f>
        <v>571032.05000000005</v>
      </c>
      <c r="G1145" s="346"/>
      <c r="H1145" s="311">
        <f>SUM(H1142:H1144)</f>
        <v>320604</v>
      </c>
      <c r="I1145" s="477"/>
      <c r="J1145" s="265"/>
      <c r="K1145" s="265"/>
      <c r="L1145" s="316"/>
      <c r="M1145" s="316"/>
      <c r="U1145" s="155" t="str">
        <f t="shared" si="136"/>
        <v>แสดง</v>
      </c>
    </row>
    <row r="1146" spans="1:21" ht="20.25" thickTop="1">
      <c r="E1146" s="263"/>
      <c r="F1146" s="264"/>
      <c r="G1146" s="346"/>
      <c r="H1146" s="264"/>
      <c r="I1146" s="264"/>
      <c r="J1146" s="265"/>
      <c r="K1146" s="265"/>
      <c r="L1146" s="263"/>
      <c r="M1146" s="263"/>
      <c r="U1146" s="155" t="str">
        <f t="shared" ref="U1146:U1148" si="144">IF($F$1145&lt;&gt;0,"แสดง",IF($H$1145&lt;&gt;0,"แสดง","  "))</f>
        <v>แสดง</v>
      </c>
    </row>
    <row r="1147" spans="1:21">
      <c r="E1147" s="263"/>
      <c r="F1147" s="264"/>
      <c r="G1147" s="346"/>
      <c r="H1147" s="264"/>
      <c r="I1147" s="264"/>
      <c r="J1147" s="265"/>
      <c r="K1147" s="265"/>
      <c r="L1147" s="263"/>
      <c r="M1147" s="263"/>
    </row>
    <row r="1148" spans="1:21">
      <c r="U1148" s="155" t="str">
        <f t="shared" si="144"/>
        <v>แสดง</v>
      </c>
    </row>
    <row r="1149" spans="1:21">
      <c r="E1149" s="299" t="s">
        <v>2065</v>
      </c>
      <c r="F1149" s="293"/>
      <c r="G1149" s="293"/>
      <c r="H1149" s="293"/>
      <c r="I1149" s="476"/>
      <c r="J1149" s="302"/>
      <c r="K1149" s="302"/>
      <c r="L1149" s="477"/>
      <c r="M1149" s="477"/>
      <c r="N1149" s="320"/>
      <c r="O1149" s="320"/>
      <c r="U1149" s="155" t="str">
        <f>IF($F$1157&lt;&gt;0,"แสดง",IF($H$1157&lt;&gt;0,"แสดง","  "))</f>
        <v>แสดง</v>
      </c>
    </row>
    <row r="1150" spans="1:21">
      <c r="E1150" s="301"/>
      <c r="H1150" s="473" t="s">
        <v>973</v>
      </c>
      <c r="I1150" s="476"/>
      <c r="J1150" s="302"/>
      <c r="K1150" s="302"/>
      <c r="L1150" s="264"/>
      <c r="M1150" s="264"/>
      <c r="N1150" s="320"/>
      <c r="O1150" s="320"/>
      <c r="U1150" s="155" t="str">
        <f t="shared" ref="U1150:U1151" si="145">IF($F$1157&lt;&gt;0,"แสดง",IF($H$1157&lt;&gt;0,"แสดง","  "))</f>
        <v>แสดง</v>
      </c>
    </row>
    <row r="1151" spans="1:21">
      <c r="E1151" s="301"/>
      <c r="F1151" s="302">
        <v>2565</v>
      </c>
      <c r="G1151" s="302"/>
      <c r="H1151" s="302">
        <v>2564</v>
      </c>
      <c r="I1151" s="302"/>
      <c r="J1151" s="302"/>
      <c r="K1151" s="302"/>
      <c r="L1151" s="264"/>
      <c r="M1151" s="264"/>
      <c r="N1151" s="320"/>
      <c r="O1151" s="320"/>
      <c r="U1151" s="155" t="str">
        <f t="shared" si="145"/>
        <v>แสดง</v>
      </c>
    </row>
    <row r="1152" spans="1:21">
      <c r="A1152" s="308" t="s">
        <v>721</v>
      </c>
      <c r="B1152" s="309" t="s">
        <v>722</v>
      </c>
      <c r="C1152" s="212">
        <f>SUMIF('ตัดระหว่างกัน 2565'!D:D,$B1152,'ตัดระหว่างกัน 2565'!K:K)-SUMIF('ตัดระหว่างกัน 2565'!D:D,'หมายเหตุ (3)'!$B1152,'ตัดระหว่างกัน 2565'!L:L)</f>
        <v>99062.43</v>
      </c>
      <c r="D1152" s="213">
        <f>SUMIF('ตัดระหว่างกัน 2564'!D:D,'หมายเหตุ (3)'!$B1152,'ตัดระหว่างกัน 2564'!K:K)-SUMIF('ตัดระหว่างกัน 2564'!D:D,$B1152,'ตัดระหว่างกัน 2564'!L:L)</f>
        <v>90461.87</v>
      </c>
      <c r="E1152" s="263" t="s">
        <v>721</v>
      </c>
      <c r="F1152" s="346">
        <f>SUM(C1152)</f>
        <v>99062.43</v>
      </c>
      <c r="G1152" s="346"/>
      <c r="H1152" s="346">
        <f>SUM(D1152)</f>
        <v>90461.87</v>
      </c>
      <c r="I1152" s="264"/>
      <c r="J1152" s="265"/>
      <c r="K1152" s="265"/>
      <c r="L1152" s="263"/>
      <c r="M1152" s="263"/>
      <c r="N1152" s="320"/>
      <c r="O1152" s="320"/>
      <c r="U1152" s="155" t="str">
        <f t="shared" si="136"/>
        <v>แสดง</v>
      </c>
    </row>
    <row r="1153" spans="1:21">
      <c r="A1153" s="308" t="s">
        <v>725</v>
      </c>
      <c r="B1153" s="309" t="s">
        <v>724</v>
      </c>
      <c r="C1153" s="212">
        <f>SUMIF('ตัดระหว่างกัน 2565'!D:D,$B1153,'ตัดระหว่างกัน 2565'!K:K)-SUMIF('ตัดระหว่างกัน 2565'!D:D,'หมายเหตุ (3)'!$B1153,'ตัดระหว่างกัน 2565'!L:L)</f>
        <v>2311.1999999999998</v>
      </c>
      <c r="D1153" s="213">
        <f>SUMIF('ตัดระหว่างกัน 2564'!D:D,'หมายเหตุ (3)'!$B1153,'ตัดระหว่างกัน 2564'!K:K)-SUMIF('ตัดระหว่างกัน 2564'!D:D,$B1153,'ตัดระหว่างกัน 2564'!L:L)</f>
        <v>2311.1999999999998</v>
      </c>
      <c r="E1153" s="333" t="s">
        <v>723</v>
      </c>
      <c r="F1153" s="346">
        <f t="shared" ref="F1153:F1156" si="146">SUM(C1153)</f>
        <v>2311.1999999999998</v>
      </c>
      <c r="G1153" s="346"/>
      <c r="H1153" s="346">
        <f>SUM(D1153)</f>
        <v>2311.1999999999998</v>
      </c>
      <c r="I1153" s="264"/>
      <c r="J1153" s="265"/>
      <c r="K1153" s="265"/>
      <c r="L1153" s="263"/>
      <c r="M1153" s="263"/>
      <c r="N1153" s="320"/>
      <c r="O1153" s="320"/>
      <c r="U1153" s="155" t="str">
        <f t="shared" si="136"/>
        <v>แสดง</v>
      </c>
    </row>
    <row r="1154" spans="1:21">
      <c r="A1154" s="308" t="s">
        <v>726</v>
      </c>
      <c r="B1154" s="309" t="s">
        <v>727</v>
      </c>
      <c r="C1154" s="212">
        <f>SUMIF('ตัดระหว่างกัน 2565'!D:D,$B1154,'ตัดระหว่างกัน 2565'!K:K)-SUMIF('ตัดระหว่างกัน 2565'!D:D,'หมายเหตุ (3)'!$B1154,'ตัดระหว่างกัน 2565'!L:L)</f>
        <v>1655.17</v>
      </c>
      <c r="D1154" s="213">
        <f>SUMIF('ตัดระหว่างกัน 2564'!D:D,'หมายเหตุ (3)'!$B1154,'ตัดระหว่างกัน 2564'!K:K)-SUMIF('ตัดระหว่างกัน 2564'!D:D,$B1154,'ตัดระหว่างกัน 2564'!L:L)</f>
        <v>2180.77</v>
      </c>
      <c r="E1154" s="263" t="s">
        <v>726</v>
      </c>
      <c r="F1154" s="346">
        <f t="shared" si="146"/>
        <v>1655.17</v>
      </c>
      <c r="G1154" s="346"/>
      <c r="H1154" s="346">
        <f>SUM(D1154)</f>
        <v>2180.77</v>
      </c>
      <c r="I1154" s="264"/>
      <c r="J1154" s="265"/>
      <c r="K1154" s="265"/>
      <c r="L1154" s="263"/>
      <c r="M1154" s="263"/>
      <c r="N1154" s="320"/>
      <c r="O1154" s="320"/>
      <c r="U1154" s="155" t="str">
        <f t="shared" si="136"/>
        <v>แสดง</v>
      </c>
    </row>
    <row r="1155" spans="1:21">
      <c r="A1155" s="308" t="s">
        <v>728</v>
      </c>
      <c r="B1155" s="309" t="s">
        <v>729</v>
      </c>
      <c r="C1155" s="212">
        <f>SUMIF('ตัดระหว่างกัน 2565'!D:D,$B1155,'ตัดระหว่างกัน 2565'!K:K)-SUMIF('ตัดระหว่างกัน 2565'!D:D,'หมายเหตุ (3)'!$B1155,'ตัดระหว่างกัน 2565'!L:L)</f>
        <v>38520</v>
      </c>
      <c r="D1155" s="213">
        <f>SUMIF('ตัดระหว่างกัน 2564'!D:D,'หมายเหตุ (3)'!$B1155,'ตัดระหว่างกัน 2564'!K:K)-SUMIF('ตัดระหว่างกัน 2564'!D:D,$B1155,'ตัดระหว่างกัน 2564'!L:L)</f>
        <v>41730</v>
      </c>
      <c r="E1155" s="263" t="s">
        <v>728</v>
      </c>
      <c r="F1155" s="346">
        <f t="shared" si="146"/>
        <v>38520</v>
      </c>
      <c r="G1155" s="346"/>
      <c r="H1155" s="346">
        <f>SUM(D1155)</f>
        <v>41730</v>
      </c>
      <c r="I1155" s="264"/>
      <c r="J1155" s="265"/>
      <c r="K1155" s="265"/>
      <c r="L1155" s="314"/>
      <c r="M1155" s="314"/>
      <c r="N1155" s="320"/>
      <c r="O1155" s="320"/>
      <c r="U1155" s="155" t="str">
        <f t="shared" si="136"/>
        <v>แสดง</v>
      </c>
    </row>
    <row r="1156" spans="1:21">
      <c r="A1156" s="308" t="s">
        <v>730</v>
      </c>
      <c r="B1156" s="309" t="s">
        <v>731</v>
      </c>
      <c r="C1156" s="212">
        <f>SUMIF('ตัดระหว่างกัน 2565'!D:D,$B1156,'ตัดระหว่างกัน 2565'!K:K)-SUMIF('ตัดระหว่างกัน 2565'!D:D,'หมายเหตุ (3)'!$B1156,'ตัดระหว่างกัน 2565'!L:L)</f>
        <v>16229</v>
      </c>
      <c r="D1156" s="213">
        <f>SUMIF('ตัดระหว่างกัน 2564'!D:D,'หมายเหตุ (3)'!$B1156,'ตัดระหว่างกัน 2564'!K:K)-SUMIF('ตัดระหว่างกัน 2564'!D:D,$B1156,'ตัดระหว่างกัน 2564'!L:L)</f>
        <v>5033</v>
      </c>
      <c r="E1156" s="263" t="s">
        <v>730</v>
      </c>
      <c r="F1156" s="310">
        <f t="shared" si="146"/>
        <v>16229</v>
      </c>
      <c r="G1156" s="346"/>
      <c r="H1156" s="310">
        <f>SUM(D1156)</f>
        <v>5033</v>
      </c>
      <c r="I1156" s="264"/>
      <c r="J1156" s="265"/>
      <c r="K1156" s="265"/>
      <c r="L1156" s="314"/>
      <c r="M1156" s="314"/>
      <c r="N1156" s="320"/>
      <c r="O1156" s="320"/>
      <c r="U1156" s="155" t="str">
        <f t="shared" ref="U1156:U1206" si="147">IF(F1156&lt;&gt;0,"แสดง",IF(H1156&lt;&gt;0,"แสดง","  "))</f>
        <v>แสดง</v>
      </c>
    </row>
    <row r="1157" spans="1:21" ht="20.25" thickBot="1">
      <c r="E1157" s="301" t="s">
        <v>732</v>
      </c>
      <c r="F1157" s="354">
        <f>SUM(F1152:F1156)</f>
        <v>157777.79999999999</v>
      </c>
      <c r="G1157" s="346"/>
      <c r="H1157" s="354">
        <f>SUM(H1152:H1156)</f>
        <v>141716.84</v>
      </c>
      <c r="I1157" s="477"/>
      <c r="J1157" s="265"/>
      <c r="K1157" s="265"/>
      <c r="L1157" s="263"/>
      <c r="M1157" s="263"/>
      <c r="N1157" s="320"/>
      <c r="O1157" s="320"/>
      <c r="U1157" s="155" t="str">
        <f t="shared" si="147"/>
        <v>แสดง</v>
      </c>
    </row>
    <row r="1158" spans="1:21" ht="20.25" thickTop="1">
      <c r="E1158" s="263"/>
      <c r="F1158" s="264"/>
      <c r="G1158" s="346"/>
      <c r="H1158" s="264"/>
      <c r="I1158" s="264"/>
      <c r="J1158" s="265"/>
      <c r="K1158" s="265"/>
      <c r="L1158" s="263"/>
      <c r="M1158" s="263"/>
      <c r="N1158" s="320"/>
      <c r="O1158" s="320"/>
      <c r="U1158" s="155" t="str">
        <f t="shared" ref="U1158:U1159" si="148">IF($F$1157&lt;&gt;0,"แสดง",IF($H$1157&lt;&gt;0,"แสดง","  "))</f>
        <v>แสดง</v>
      </c>
    </row>
    <row r="1159" spans="1:21">
      <c r="U1159" s="155" t="str">
        <f t="shared" si="148"/>
        <v>แสดง</v>
      </c>
    </row>
    <row r="1160" spans="1:21" hidden="1">
      <c r="E1160" s="299" t="s">
        <v>1202</v>
      </c>
      <c r="F1160" s="293"/>
      <c r="G1160" s="293"/>
      <c r="H1160" s="293"/>
      <c r="I1160" s="476"/>
      <c r="J1160" s="302"/>
      <c r="K1160" s="302"/>
      <c r="L1160" s="477"/>
      <c r="M1160" s="477"/>
      <c r="U1160" s="155" t="str">
        <f>IF($F$1166&lt;&gt;0,"แสดง",IF($H$1166&lt;&gt;0,"แสดง","  "))</f>
        <v xml:space="preserve">  </v>
      </c>
    </row>
    <row r="1161" spans="1:21" hidden="1">
      <c r="E1161" s="301"/>
      <c r="H1161" s="473" t="s">
        <v>973</v>
      </c>
      <c r="I1161" s="476"/>
      <c r="J1161" s="302"/>
      <c r="K1161" s="302"/>
      <c r="L1161" s="264"/>
      <c r="M1161" s="264"/>
      <c r="U1161" s="155" t="str">
        <f t="shared" ref="U1161:U1162" si="149">IF($F$1166&lt;&gt;0,"แสดง",IF($H$1166&lt;&gt;0,"แสดง","  "))</f>
        <v xml:space="preserve">  </v>
      </c>
    </row>
    <row r="1162" spans="1:21" hidden="1">
      <c r="E1162" s="301"/>
      <c r="F1162" s="302">
        <v>2565</v>
      </c>
      <c r="G1162" s="302"/>
      <c r="H1162" s="302">
        <v>2564</v>
      </c>
      <c r="I1162" s="302"/>
      <c r="J1162" s="302"/>
      <c r="K1162" s="302"/>
      <c r="L1162" s="264"/>
      <c r="M1162" s="264"/>
      <c r="U1162" s="155" t="str">
        <f t="shared" si="149"/>
        <v xml:space="preserve">  </v>
      </c>
    </row>
    <row r="1163" spans="1:21" hidden="1">
      <c r="A1163" s="308" t="s">
        <v>712</v>
      </c>
      <c r="B1163" s="309" t="s">
        <v>713</v>
      </c>
      <c r="C1163" s="212">
        <f>SUMIF('ตัดระหว่างกัน 2565'!D:D,$B1163,'ตัดระหว่างกัน 2565'!K:K)-SUMIF('ตัดระหว่างกัน 2565'!D:D,'หมายเหตุ (3)'!$B1163,'ตัดระหว่างกัน 2565'!L:L)</f>
        <v>0</v>
      </c>
      <c r="D1163" s="213">
        <f>SUMIF('ตัดระหว่างกัน 2564'!D:D,'หมายเหตุ (3)'!$B1163,'ตัดระหว่างกัน 2564'!K:K)-SUMIF('ตัดระหว่างกัน 2564'!D:D,$B1163,'ตัดระหว่างกัน 2564'!L:L)</f>
        <v>0</v>
      </c>
      <c r="E1163" s="263" t="s">
        <v>1026</v>
      </c>
      <c r="F1163" s="346">
        <f>SUM(C1163)</f>
        <v>0</v>
      </c>
      <c r="G1163" s="346"/>
      <c r="H1163" s="346">
        <f>SUM(D1163)</f>
        <v>0</v>
      </c>
      <c r="I1163" s="264"/>
      <c r="J1163" s="265"/>
      <c r="K1163" s="265"/>
      <c r="L1163" s="263"/>
      <c r="M1163" s="263"/>
      <c r="U1163" s="155" t="str">
        <f t="shared" si="147"/>
        <v xml:space="preserve">  </v>
      </c>
    </row>
    <row r="1164" spans="1:21" hidden="1">
      <c r="A1164" s="308" t="s">
        <v>716</v>
      </c>
      <c r="B1164" s="309" t="s">
        <v>717</v>
      </c>
      <c r="C1164" s="212">
        <f>SUMIF('ตัดระหว่างกัน 2565'!D:D,$B1164,'ตัดระหว่างกัน 2565'!K:K)-SUMIF('ตัดระหว่างกัน 2565'!D:D,'หมายเหตุ (3)'!$B1164,'ตัดระหว่างกัน 2565'!L:L)</f>
        <v>0</v>
      </c>
      <c r="D1164" s="213">
        <f>SUMIF('ตัดระหว่างกัน 2564'!D:D,'หมายเหตุ (3)'!$B1164,'ตัดระหว่างกัน 2564'!K:K)-SUMIF('ตัดระหว่างกัน 2564'!D:D,$B1164,'ตัดระหว่างกัน 2564'!L:L)</f>
        <v>0</v>
      </c>
      <c r="E1164" s="333" t="s">
        <v>716</v>
      </c>
      <c r="F1164" s="346">
        <f t="shared" ref="F1164:F1165" si="150">SUM(C1164)</f>
        <v>0</v>
      </c>
      <c r="G1164" s="346"/>
      <c r="H1164" s="346">
        <f>SUM(D1164)</f>
        <v>0</v>
      </c>
      <c r="I1164" s="264"/>
      <c r="J1164" s="265"/>
      <c r="K1164" s="265"/>
      <c r="L1164" s="263"/>
      <c r="M1164" s="263"/>
      <c r="U1164" s="155" t="str">
        <f t="shared" si="147"/>
        <v xml:space="preserve">  </v>
      </c>
    </row>
    <row r="1165" spans="1:21" hidden="1">
      <c r="A1165" s="308" t="s">
        <v>718</v>
      </c>
      <c r="B1165" s="309" t="s">
        <v>719</v>
      </c>
      <c r="C1165" s="212">
        <f>SUMIF('ตัดระหว่างกัน 2565'!D:D,$B1165,'ตัดระหว่างกัน 2565'!K:K)-SUMIF('ตัดระหว่างกัน 2565'!D:D,'หมายเหตุ (3)'!$B1165,'ตัดระหว่างกัน 2565'!L:L)</f>
        <v>0</v>
      </c>
      <c r="D1165" s="213">
        <f>SUMIF('ตัดระหว่างกัน 2564'!D:D,'หมายเหตุ (3)'!$B1165,'ตัดระหว่างกัน 2564'!K:K)-SUMIF('ตัดระหว่างกัน 2564'!D:D,$B1165,'ตัดระหว่างกัน 2564'!L:L)</f>
        <v>0</v>
      </c>
      <c r="E1165" s="263" t="s">
        <v>718</v>
      </c>
      <c r="F1165" s="310">
        <f t="shared" si="150"/>
        <v>0</v>
      </c>
      <c r="G1165" s="346"/>
      <c r="H1165" s="310">
        <f>SUM(D1165)</f>
        <v>0</v>
      </c>
      <c r="I1165" s="264"/>
      <c r="J1165" s="265"/>
      <c r="K1165" s="265"/>
      <c r="L1165" s="263"/>
      <c r="M1165" s="263"/>
      <c r="U1165" s="155" t="str">
        <f t="shared" si="147"/>
        <v xml:space="preserve">  </v>
      </c>
    </row>
    <row r="1166" spans="1:21" ht="20.25" hidden="1" thickBot="1">
      <c r="E1166" s="301" t="s">
        <v>1145</v>
      </c>
      <c r="F1166" s="354">
        <f>SUM(F1163:F1165)</f>
        <v>0</v>
      </c>
      <c r="G1166" s="346"/>
      <c r="H1166" s="354">
        <f>SUM(H1163:H1165)</f>
        <v>0</v>
      </c>
      <c r="I1166" s="477"/>
      <c r="J1166" s="265"/>
      <c r="K1166" s="265"/>
      <c r="L1166" s="316"/>
      <c r="M1166" s="316"/>
      <c r="U1166" s="155" t="str">
        <f t="shared" si="147"/>
        <v xml:space="preserve">  </v>
      </c>
    </row>
    <row r="1167" spans="1:21" hidden="1">
      <c r="E1167" s="263"/>
      <c r="F1167" s="264"/>
      <c r="G1167" s="346"/>
      <c r="H1167" s="264"/>
      <c r="I1167" s="264"/>
      <c r="J1167" s="265"/>
      <c r="K1167" s="265"/>
      <c r="L1167" s="263"/>
      <c r="M1167" s="263"/>
      <c r="U1167" s="155" t="str">
        <f t="shared" ref="U1167:U1168" si="151">IF($F$1166&lt;&gt;0,"แสดง",IF($H$1166&lt;&gt;0,"แสดง","  "))</f>
        <v xml:space="preserve">  </v>
      </c>
    </row>
    <row r="1168" spans="1:21" hidden="1">
      <c r="G1168" s="346"/>
      <c r="U1168" s="155" t="str">
        <f t="shared" si="151"/>
        <v xml:space="preserve">  </v>
      </c>
    </row>
    <row r="1169" spans="1:21">
      <c r="A1169" s="303" t="s">
        <v>1651</v>
      </c>
      <c r="B1169" s="304" t="s">
        <v>1650</v>
      </c>
      <c r="C1169" s="212">
        <f>SUMIF('ตัดระหว่างกัน 2565'!D:D,$B1169,'ตัดระหว่างกัน 2565'!K:K)-SUMIF('ตัดระหว่างกัน 2565'!D:D,'หมายเหตุ (3)'!$B1169,'ตัดระหว่างกัน 2565'!L:L)</f>
        <v>0</v>
      </c>
      <c r="D1169" s="213">
        <f>SUMIF('ตัดระหว่างกัน 2564'!D:D,'หมายเหตุ (3)'!$B1169,'ตัดระหว่างกัน 2564'!K:K)-SUMIF('ตัดระหว่างกัน 2564'!D:D,$B1169,'ตัดระหว่างกัน 2564'!L:L)</f>
        <v>0</v>
      </c>
      <c r="E1169" s="299" t="s">
        <v>2066</v>
      </c>
      <c r="F1169" s="293"/>
      <c r="G1169" s="293"/>
      <c r="H1169" s="293"/>
      <c r="I1169" s="476"/>
      <c r="U1169" s="155" t="str">
        <f>IF($F$1206&lt;&gt;0,"แสดง",IF($H$1206&lt;&gt;0,"แสดง","  "))</f>
        <v>แสดง</v>
      </c>
    </row>
    <row r="1170" spans="1:21">
      <c r="A1170" s="303" t="s">
        <v>1653</v>
      </c>
      <c r="B1170" s="304" t="s">
        <v>1652</v>
      </c>
      <c r="C1170" s="212">
        <f>SUMIF('ตัดระหว่างกัน 2565'!D:D,$B1170,'ตัดระหว่างกัน 2565'!K:K)-SUMIF('ตัดระหว่างกัน 2565'!D:D,'หมายเหตุ (3)'!$B1170,'ตัดระหว่างกัน 2565'!L:L)</f>
        <v>166922.97</v>
      </c>
      <c r="D1170" s="213">
        <f>SUMIF('ตัดระหว่างกัน 2564'!D:D,'หมายเหตุ (3)'!$B1170,'ตัดระหว่างกัน 2564'!K:K)-SUMIF('ตัดระหว่างกัน 2564'!D:D,$B1170,'ตัดระหว่างกัน 2564'!L:L)</f>
        <v>166923.97</v>
      </c>
      <c r="E1170" s="301"/>
      <c r="H1170" s="473" t="s">
        <v>973</v>
      </c>
      <c r="I1170" s="476"/>
      <c r="U1170" s="155" t="str">
        <f t="shared" ref="U1170:U1171" si="152">IF($F$1206&lt;&gt;0,"แสดง",IF($H$1206&lt;&gt;0,"แสดง","  "))</f>
        <v>แสดง</v>
      </c>
    </row>
    <row r="1171" spans="1:21">
      <c r="A1171" s="303" t="s">
        <v>1655</v>
      </c>
      <c r="B1171" s="304" t="s">
        <v>1654</v>
      </c>
      <c r="C1171" s="212">
        <f>SUMIF('ตัดระหว่างกัน 2565'!D:D,$B1171,'ตัดระหว่างกัน 2565'!K:K)-SUMIF('ตัดระหว่างกัน 2565'!D:D,'หมายเหตุ (3)'!$B1171,'ตัดระหว่างกัน 2565'!L:L)</f>
        <v>249431.48</v>
      </c>
      <c r="D1171" s="213">
        <f>SUMIF('ตัดระหว่างกัน 2564'!D:D,'หมายเหตุ (3)'!$B1171,'ตัดระหว่างกัน 2564'!K:K)-SUMIF('ตัดระหว่างกัน 2564'!D:D,$B1171,'ตัดระหว่างกัน 2564'!L:L)</f>
        <v>289522.59000000003</v>
      </c>
      <c r="E1171" s="301"/>
      <c r="F1171" s="302">
        <v>2565</v>
      </c>
      <c r="G1171" s="302"/>
      <c r="H1171" s="302">
        <v>2564</v>
      </c>
      <c r="I1171" s="302"/>
      <c r="U1171" s="155" t="str">
        <f t="shared" si="152"/>
        <v>แสดง</v>
      </c>
    </row>
    <row r="1172" spans="1:21">
      <c r="A1172" s="303" t="s">
        <v>1657</v>
      </c>
      <c r="B1172" s="304" t="s">
        <v>1656</v>
      </c>
      <c r="C1172" s="212">
        <f>SUMIF('ตัดระหว่างกัน 2565'!D:D,$B1172,'ตัดระหว่างกัน 2565'!K:K)-SUMIF('ตัดระหว่างกัน 2565'!D:D,'หมายเหตุ (3)'!$B1172,'ตัดระหว่างกัน 2565'!L:L)</f>
        <v>0</v>
      </c>
      <c r="D1172" s="213">
        <f>SUMIF('ตัดระหว่างกัน 2564'!D:D,'หมายเหตุ (3)'!$B1172,'ตัดระหว่างกัน 2564'!K:K)-SUMIF('ตัดระหว่างกัน 2564'!D:D,$B1172,'ตัดระหว่างกัน 2564'!L:L)</f>
        <v>0</v>
      </c>
      <c r="E1172" s="305" t="s">
        <v>84</v>
      </c>
      <c r="F1172" s="306">
        <f>SUM(C1169:C1176)</f>
        <v>594799.43999999994</v>
      </c>
      <c r="G1172" s="306"/>
      <c r="H1172" s="306">
        <f>SUM(D1169:D1176)</f>
        <v>671696.72000000009</v>
      </c>
      <c r="I1172" s="307"/>
      <c r="U1172" s="155" t="str">
        <f t="shared" si="147"/>
        <v>แสดง</v>
      </c>
    </row>
    <row r="1173" spans="1:21" hidden="1">
      <c r="A1173" s="303" t="s">
        <v>1659</v>
      </c>
      <c r="B1173" s="304" t="s">
        <v>1658</v>
      </c>
      <c r="C1173" s="212">
        <f>SUMIF('ตัดระหว่างกัน 2565'!D:D,$B1173,'ตัดระหว่างกัน 2565'!K:K)-SUMIF('ตัดระหว่างกัน 2565'!D:D,'หมายเหตุ (3)'!$B1173,'ตัดระหว่างกัน 2565'!L:L)</f>
        <v>178444.99</v>
      </c>
      <c r="D1173" s="213">
        <f>SUMIF('ตัดระหว่างกัน 2564'!D:D,'หมายเหตุ (3)'!$B1173,'ตัดระหว่างกัน 2564'!K:K)-SUMIF('ตัดระหว่างกัน 2564'!D:D,$B1173,'ตัดระหว่างกัน 2564'!L:L)</f>
        <v>215250.16</v>
      </c>
      <c r="E1173" s="305"/>
      <c r="F1173" s="307"/>
      <c r="G1173" s="307"/>
      <c r="H1173" s="307"/>
      <c r="I1173" s="307"/>
      <c r="U1173" s="155" t="str">
        <f t="shared" si="147"/>
        <v xml:space="preserve">  </v>
      </c>
    </row>
    <row r="1174" spans="1:21" hidden="1">
      <c r="A1174" s="303" t="s">
        <v>1661</v>
      </c>
      <c r="B1174" s="304" t="s">
        <v>1660</v>
      </c>
      <c r="C1174" s="212">
        <f>SUMIF('ตัดระหว่างกัน 2565'!D:D,$B1174,'ตัดระหว่างกัน 2565'!K:K)-SUMIF('ตัดระหว่างกัน 2565'!D:D,'หมายเหตุ (3)'!$B1174,'ตัดระหว่างกัน 2565'!L:L)</f>
        <v>0</v>
      </c>
      <c r="D1174" s="213">
        <f>SUMIF('ตัดระหว่างกัน 2564'!D:D,'หมายเหตุ (3)'!$B1174,'ตัดระหว่างกัน 2564'!K:K)-SUMIF('ตัดระหว่างกัน 2564'!D:D,$B1174,'ตัดระหว่างกัน 2564'!L:L)</f>
        <v>0</v>
      </c>
      <c r="E1174" s="305"/>
      <c r="F1174" s="307"/>
      <c r="G1174" s="307"/>
      <c r="H1174" s="307"/>
      <c r="I1174" s="307"/>
      <c r="U1174" s="155" t="str">
        <f t="shared" si="147"/>
        <v xml:space="preserve">  </v>
      </c>
    </row>
    <row r="1175" spans="1:21" hidden="1">
      <c r="A1175" s="303" t="s">
        <v>1663</v>
      </c>
      <c r="B1175" s="304" t="s">
        <v>1662</v>
      </c>
      <c r="C1175" s="212">
        <f>SUMIF('ตัดระหว่างกัน 2565'!D:D,$B1175,'ตัดระหว่างกัน 2565'!K:K)-SUMIF('ตัดระหว่างกัน 2565'!D:D,'หมายเหตุ (3)'!$B1175,'ตัดระหว่างกัน 2565'!L:L)</f>
        <v>0</v>
      </c>
      <c r="D1175" s="213">
        <f>SUMIF('ตัดระหว่างกัน 2564'!D:D,'หมายเหตุ (3)'!$B1175,'ตัดระหว่างกัน 2564'!K:K)-SUMIF('ตัดระหว่างกัน 2564'!D:D,$B1175,'ตัดระหว่างกัน 2564'!L:L)</f>
        <v>0</v>
      </c>
      <c r="E1175" s="305"/>
      <c r="F1175" s="307"/>
      <c r="G1175" s="307"/>
      <c r="H1175" s="307"/>
      <c r="I1175" s="307"/>
      <c r="U1175" s="155" t="str">
        <f t="shared" si="147"/>
        <v xml:space="preserve">  </v>
      </c>
    </row>
    <row r="1176" spans="1:21" hidden="1">
      <c r="A1176" s="303" t="s">
        <v>1665</v>
      </c>
      <c r="B1176" s="304" t="s">
        <v>1664</v>
      </c>
      <c r="C1176" s="212">
        <f>SUMIF('ตัดระหว่างกัน 2565'!D:D,$B1176,'ตัดระหว่างกัน 2565'!K:K)-SUMIF('ตัดระหว่างกัน 2565'!D:D,'หมายเหตุ (3)'!$B1176,'ตัดระหว่างกัน 2565'!L:L)</f>
        <v>0</v>
      </c>
      <c r="D1176" s="213">
        <f>SUMIF('ตัดระหว่างกัน 2564'!D:D,'หมายเหตุ (3)'!$B1176,'ตัดระหว่างกัน 2564'!K:K)-SUMIF('ตัดระหว่างกัน 2564'!D:D,$B1176,'ตัดระหว่างกัน 2564'!L:L)</f>
        <v>0</v>
      </c>
      <c r="E1176" s="305"/>
      <c r="F1176" s="307"/>
      <c r="G1176" s="307"/>
      <c r="H1176" s="307"/>
      <c r="I1176" s="307"/>
      <c r="U1176" s="155" t="str">
        <f t="shared" si="147"/>
        <v xml:space="preserve">  </v>
      </c>
    </row>
    <row r="1177" spans="1:21" hidden="1">
      <c r="A1177" s="303" t="s">
        <v>1667</v>
      </c>
      <c r="B1177" s="304" t="s">
        <v>1666</v>
      </c>
      <c r="C1177" s="212">
        <f>SUMIF('ตัดระหว่างกัน 2565'!D:D,$B1177,'ตัดระหว่างกัน 2565'!K:K)-SUMIF('ตัดระหว่างกัน 2565'!D:D,'หมายเหตุ (3)'!$B1177,'ตัดระหว่างกัน 2565'!L:L)</f>
        <v>32966.67</v>
      </c>
      <c r="D1177" s="213">
        <f>SUMIF('ตัดระหว่างกัน 2564'!D:D,'หมายเหตุ (3)'!$B1177,'ตัดระหว่างกัน 2564'!K:K)-SUMIF('ตัดระหว่างกัน 2564'!D:D,$B1177,'ตัดระหว่างกัน 2564'!L:L)</f>
        <v>32966.67</v>
      </c>
      <c r="E1177" s="305"/>
      <c r="F1177" s="307"/>
      <c r="G1177" s="307"/>
      <c r="H1177" s="307"/>
      <c r="I1177" s="307"/>
      <c r="U1177" s="155" t="str">
        <f t="shared" si="147"/>
        <v xml:space="preserve">  </v>
      </c>
    </row>
    <row r="1178" spans="1:21" hidden="1">
      <c r="A1178" s="308" t="s">
        <v>1669</v>
      </c>
      <c r="B1178" s="348" t="s">
        <v>1668</v>
      </c>
      <c r="C1178" s="212">
        <f>SUMIF('ตัดระหว่างกัน 2565'!D:D,$B1178,'ตัดระหว่างกัน 2565'!K:K)-SUMIF('ตัดระหว่างกัน 2565'!D:D,'หมายเหตุ (3)'!$B1178,'ตัดระหว่างกัน 2565'!L:L)</f>
        <v>0</v>
      </c>
      <c r="D1178" s="213">
        <f>SUMIF('ตัดระหว่างกัน 2564'!D:D,'หมายเหตุ (3)'!$B1178,'ตัดระหว่างกัน 2564'!K:K)-SUMIF('ตัดระหว่างกัน 2564'!D:D,$B1178,'ตัดระหว่างกัน 2564'!L:L)</f>
        <v>0</v>
      </c>
      <c r="E1178" s="305"/>
      <c r="F1178" s="307"/>
      <c r="G1178" s="307"/>
      <c r="H1178" s="307"/>
      <c r="I1178" s="307"/>
      <c r="U1178" s="155" t="str">
        <f t="shared" si="147"/>
        <v xml:space="preserve">  </v>
      </c>
    </row>
    <row r="1179" spans="1:21" hidden="1">
      <c r="A1179" s="308" t="s">
        <v>1671</v>
      </c>
      <c r="B1179" s="348" t="s">
        <v>1670</v>
      </c>
      <c r="C1179" s="212">
        <f>SUMIF('ตัดระหว่างกัน 2565'!D:D,$B1179,'ตัดระหว่างกัน 2565'!K:K)-SUMIF('ตัดระหว่างกัน 2565'!D:D,'หมายเหตุ (3)'!$B1179,'ตัดระหว่างกัน 2565'!L:L)</f>
        <v>17933.330000000002</v>
      </c>
      <c r="D1179" s="213">
        <f>SUMIF('ตัดระหว่างกัน 2564'!D:D,'หมายเหตุ (3)'!$B1179,'ตัดระหว่างกัน 2564'!K:K)-SUMIF('ตัดระหว่างกัน 2564'!D:D,$B1179,'ตัดระหว่างกัน 2564'!L:L)</f>
        <v>15589.23</v>
      </c>
      <c r="E1179" s="305"/>
      <c r="F1179" s="307"/>
      <c r="G1179" s="307"/>
      <c r="H1179" s="307"/>
      <c r="I1179" s="307"/>
      <c r="U1179" s="155" t="str">
        <f t="shared" si="147"/>
        <v xml:space="preserve">  </v>
      </c>
    </row>
    <row r="1180" spans="1:21">
      <c r="A1180" s="308" t="s">
        <v>1673</v>
      </c>
      <c r="B1180" s="348" t="s">
        <v>1672</v>
      </c>
      <c r="C1180" s="212">
        <f>SUMIF('ตัดระหว่างกัน 2565'!D:D,$B1180,'ตัดระหว่างกัน 2565'!K:K)-SUMIF('ตัดระหว่างกัน 2565'!D:D,'หมายเหตุ (3)'!$B1180,'ตัดระหว่างกัน 2565'!L:L)</f>
        <v>0</v>
      </c>
      <c r="D1180" s="213">
        <f>SUMIF('ตัดระหว่างกัน 2564'!D:D,'หมายเหตุ (3)'!$B1180,'ตัดระหว่างกัน 2564'!K:K)-SUMIF('ตัดระหว่างกัน 2564'!D:D,$B1180,'ตัดระหว่างกัน 2564'!L:L)</f>
        <v>0</v>
      </c>
      <c r="E1180" s="333" t="s">
        <v>86</v>
      </c>
      <c r="F1180" s="306">
        <f>SUM(C1177:C1194)</f>
        <v>309556.12</v>
      </c>
      <c r="G1180" s="306"/>
      <c r="H1180" s="306">
        <f>SUM(D1177:D1194)</f>
        <v>268087.78000000003</v>
      </c>
      <c r="I1180" s="307"/>
      <c r="U1180" s="155" t="str">
        <f t="shared" si="147"/>
        <v>แสดง</v>
      </c>
    </row>
    <row r="1181" spans="1:21" hidden="1">
      <c r="A1181" s="308" t="s">
        <v>1675</v>
      </c>
      <c r="B1181" s="348" t="s">
        <v>1674</v>
      </c>
      <c r="C1181" s="212">
        <f>SUMIF('ตัดระหว่างกัน 2565'!D:D,$B1181,'ตัดระหว่างกัน 2565'!K:K)-SUMIF('ตัดระหว่างกัน 2565'!D:D,'หมายเหตุ (3)'!$B1181,'ตัดระหว่างกัน 2565'!L:L)</f>
        <v>205400</v>
      </c>
      <c r="D1181" s="213">
        <f>SUMIF('ตัดระหว่างกัน 2564'!D:D,'หมายเหตุ (3)'!$B1181,'ตัดระหว่างกัน 2564'!K:K)-SUMIF('ตัดระหว่างกัน 2564'!D:D,$B1181,'ตัดระหว่างกัน 2564'!L:L)</f>
        <v>199946.03</v>
      </c>
      <c r="E1181" s="333"/>
      <c r="F1181" s="307"/>
      <c r="G1181" s="307"/>
      <c r="H1181" s="307"/>
      <c r="I1181" s="307"/>
      <c r="U1181" s="155" t="str">
        <f t="shared" si="147"/>
        <v xml:space="preserve">  </v>
      </c>
    </row>
    <row r="1182" spans="1:21" hidden="1">
      <c r="A1182" s="308" t="s">
        <v>1677</v>
      </c>
      <c r="B1182" s="348" t="s">
        <v>1676</v>
      </c>
      <c r="C1182" s="212">
        <f>SUMIF('ตัดระหว่างกัน 2565'!D:D,$B1182,'ตัดระหว่างกัน 2565'!K:K)-SUMIF('ตัดระหว่างกัน 2565'!D:D,'หมายเหตุ (3)'!$B1182,'ตัดระหว่างกัน 2565'!L:L)</f>
        <v>0</v>
      </c>
      <c r="D1182" s="213">
        <f>SUMIF('ตัดระหว่างกัน 2564'!D:D,'หมายเหตุ (3)'!$B1182,'ตัดระหว่างกัน 2564'!K:K)-SUMIF('ตัดระหว่างกัน 2564'!D:D,$B1182,'ตัดระหว่างกัน 2564'!L:L)</f>
        <v>0</v>
      </c>
      <c r="E1182" s="333"/>
      <c r="F1182" s="307"/>
      <c r="G1182" s="307"/>
      <c r="H1182" s="307"/>
      <c r="I1182" s="307"/>
      <c r="U1182" s="155" t="str">
        <f t="shared" si="147"/>
        <v xml:space="preserve">  </v>
      </c>
    </row>
    <row r="1183" spans="1:21" hidden="1">
      <c r="A1183" s="308" t="s">
        <v>1679</v>
      </c>
      <c r="B1183" s="348" t="s">
        <v>1678</v>
      </c>
      <c r="C1183" s="212">
        <f>SUMIF('ตัดระหว่างกัน 2565'!D:D,$B1183,'ตัดระหว่างกัน 2565'!K:K)-SUMIF('ตัดระหว่างกัน 2565'!D:D,'หมายเหตุ (3)'!$B1183,'ตัดระหว่างกัน 2565'!L:L)</f>
        <v>10720.82</v>
      </c>
      <c r="D1183" s="213">
        <f>SUMIF('ตัดระหว่างกัน 2564'!D:D,'หมายเหตุ (3)'!$B1183,'ตัดระหว่างกัน 2564'!K:K)-SUMIF('ตัดระหว่างกัน 2564'!D:D,$B1183,'ตัดระหว่างกัน 2564'!L:L)</f>
        <v>8500</v>
      </c>
      <c r="E1183" s="333"/>
      <c r="F1183" s="307"/>
      <c r="G1183" s="307"/>
      <c r="H1183" s="307"/>
      <c r="I1183" s="307"/>
      <c r="U1183" s="155" t="str">
        <f t="shared" si="147"/>
        <v xml:space="preserve">  </v>
      </c>
    </row>
    <row r="1184" spans="1:21" hidden="1">
      <c r="A1184" s="308" t="s">
        <v>1681</v>
      </c>
      <c r="B1184" s="348" t="s">
        <v>1680</v>
      </c>
      <c r="C1184" s="212">
        <f>SUMIF('ตัดระหว่างกัน 2565'!D:D,$B1184,'ตัดระหว่างกัน 2565'!K:K)-SUMIF('ตัดระหว่างกัน 2565'!D:D,'หมายเหตุ (3)'!$B1184,'ตัดระหว่างกัน 2565'!L:L)</f>
        <v>0</v>
      </c>
      <c r="D1184" s="213">
        <f>SUMIF('ตัดระหว่างกัน 2564'!D:D,'หมายเหตุ (3)'!$B1184,'ตัดระหว่างกัน 2564'!K:K)-SUMIF('ตัดระหว่างกัน 2564'!D:D,$B1184,'ตัดระหว่างกัน 2564'!L:L)</f>
        <v>0</v>
      </c>
      <c r="E1184" s="333"/>
      <c r="F1184" s="307"/>
      <c r="G1184" s="307"/>
      <c r="H1184" s="307"/>
      <c r="I1184" s="307"/>
      <c r="U1184" s="155" t="str">
        <f t="shared" si="147"/>
        <v xml:space="preserve">  </v>
      </c>
    </row>
    <row r="1185" spans="1:21" hidden="1">
      <c r="A1185" s="303" t="s">
        <v>1683</v>
      </c>
      <c r="B1185" s="304" t="s">
        <v>1682</v>
      </c>
      <c r="C1185" s="212">
        <f>SUMIF('ตัดระหว่างกัน 2565'!D:D,$B1185,'ตัดระหว่างกัน 2565'!K:K)-SUMIF('ตัดระหว่างกัน 2565'!D:D,'หมายเหตุ (3)'!$B1185,'ตัดระหว่างกัน 2565'!L:L)</f>
        <v>0</v>
      </c>
      <c r="D1185" s="213">
        <f>SUMIF('ตัดระหว่างกัน 2564'!D:D,'หมายเหตุ (3)'!$B1185,'ตัดระหว่างกัน 2564'!K:K)-SUMIF('ตัดระหว่างกัน 2564'!D:D,$B1185,'ตัดระหว่างกัน 2564'!L:L)</f>
        <v>0</v>
      </c>
      <c r="E1185" s="333"/>
      <c r="F1185" s="307"/>
      <c r="G1185" s="307"/>
      <c r="H1185" s="307"/>
      <c r="I1185" s="307"/>
      <c r="U1185" s="155" t="str">
        <f t="shared" si="147"/>
        <v xml:space="preserve">  </v>
      </c>
    </row>
    <row r="1186" spans="1:21" hidden="1">
      <c r="A1186" s="308" t="s">
        <v>1685</v>
      </c>
      <c r="B1186" s="348" t="s">
        <v>1684</v>
      </c>
      <c r="C1186" s="212">
        <f>SUMIF('ตัดระหว่างกัน 2565'!D:D,$B1186,'ตัดระหว่างกัน 2565'!K:K)-SUMIF('ตัดระหว่างกัน 2565'!D:D,'หมายเหตุ (3)'!$B1186,'ตัดระหว่างกัน 2565'!L:L)</f>
        <v>14786.3</v>
      </c>
      <c r="D1186" s="213">
        <f>SUMIF('ตัดระหว่างกัน 2564'!D:D,'หมายเหตุ (3)'!$B1186,'ตัดระหว่างกัน 2564'!K:K)-SUMIF('ตัดระหว่างกัน 2564'!D:D,$B1186,'ตัดระหว่างกัน 2564'!L:L)</f>
        <v>442.01</v>
      </c>
      <c r="E1186" s="333"/>
      <c r="F1186" s="307"/>
      <c r="G1186" s="307"/>
      <c r="H1186" s="307"/>
      <c r="I1186" s="307"/>
      <c r="U1186" s="155" t="str">
        <f t="shared" si="147"/>
        <v xml:space="preserve">  </v>
      </c>
    </row>
    <row r="1187" spans="1:21" hidden="1">
      <c r="A1187" s="308" t="s">
        <v>1687</v>
      </c>
      <c r="B1187" s="348" t="s">
        <v>1686</v>
      </c>
      <c r="C1187" s="212">
        <f>SUMIF('ตัดระหว่างกัน 2565'!D:D,$B1187,'ตัดระหว่างกัน 2565'!K:K)-SUMIF('ตัดระหว่างกัน 2565'!D:D,'หมายเหตุ (3)'!$B1187,'ตัดระหว่างกัน 2565'!L:L)</f>
        <v>3749</v>
      </c>
      <c r="D1187" s="213">
        <f>SUMIF('ตัดระหว่างกัน 2564'!D:D,'หมายเหตุ (3)'!$B1187,'ตัดระหว่างกัน 2564'!K:K)-SUMIF('ตัดระหว่างกัน 2564'!D:D,$B1187,'ตัดระหว่างกัน 2564'!L:L)</f>
        <v>9000</v>
      </c>
      <c r="E1187" s="333"/>
      <c r="F1187" s="307"/>
      <c r="G1187" s="307"/>
      <c r="H1187" s="307"/>
      <c r="I1187" s="307"/>
      <c r="U1187" s="155" t="str">
        <f t="shared" si="147"/>
        <v xml:space="preserve">  </v>
      </c>
    </row>
    <row r="1188" spans="1:21" hidden="1">
      <c r="A1188" s="308" t="s">
        <v>1689</v>
      </c>
      <c r="B1188" s="348" t="s">
        <v>1688</v>
      </c>
      <c r="C1188" s="212">
        <f>SUMIF('ตัดระหว่างกัน 2565'!D:D,$B1188,'ตัดระหว่างกัน 2565'!K:K)-SUMIF('ตัดระหว่างกัน 2565'!D:D,'หมายเหตุ (3)'!$B1188,'ตัดระหว่างกัน 2565'!L:L)</f>
        <v>0</v>
      </c>
      <c r="D1188" s="213">
        <f>SUMIF('ตัดระหว่างกัน 2564'!D:D,'หมายเหตุ (3)'!$B1188,'ตัดระหว่างกัน 2564'!K:K)-SUMIF('ตัดระหว่างกัน 2564'!D:D,$B1188,'ตัดระหว่างกัน 2564'!L:L)</f>
        <v>0</v>
      </c>
      <c r="E1188" s="333"/>
      <c r="F1188" s="307"/>
      <c r="G1188" s="307"/>
      <c r="H1188" s="307"/>
      <c r="I1188" s="307"/>
      <c r="U1188" s="155" t="str">
        <f t="shared" si="147"/>
        <v xml:space="preserve">  </v>
      </c>
    </row>
    <row r="1189" spans="1:21" hidden="1">
      <c r="A1189" s="308" t="s">
        <v>1691</v>
      </c>
      <c r="B1189" s="348" t="s">
        <v>1690</v>
      </c>
      <c r="C1189" s="212">
        <f>SUMIF('ตัดระหว่างกัน 2565'!D:D,$B1189,'ตัดระหว่างกัน 2565'!K:K)-SUMIF('ตัดระหว่างกัน 2565'!D:D,'หมายเหตุ (3)'!$B1189,'ตัดระหว่างกัน 2565'!L:L)</f>
        <v>0</v>
      </c>
      <c r="D1189" s="213">
        <f>SUMIF('ตัดระหว่างกัน 2564'!D:D,'หมายเหตุ (3)'!$B1189,'ตัดระหว่างกัน 2564'!K:K)-SUMIF('ตัดระหว่างกัน 2564'!D:D,$B1189,'ตัดระหว่างกัน 2564'!L:L)</f>
        <v>0</v>
      </c>
      <c r="E1189" s="333"/>
      <c r="F1189" s="307"/>
      <c r="G1189" s="307"/>
      <c r="H1189" s="307"/>
      <c r="I1189" s="307"/>
      <c r="U1189" s="155" t="str">
        <f t="shared" si="147"/>
        <v xml:space="preserve">  </v>
      </c>
    </row>
    <row r="1190" spans="1:21" hidden="1">
      <c r="A1190" s="308" t="s">
        <v>1693</v>
      </c>
      <c r="B1190" s="348" t="s">
        <v>1692</v>
      </c>
      <c r="C1190" s="212">
        <f>SUMIF('ตัดระหว่างกัน 2565'!D:D,$B1190,'ตัดระหว่างกัน 2565'!K:K)-SUMIF('ตัดระหว่างกัน 2565'!D:D,'หมายเหตุ (3)'!$B1190,'ตัดระหว่างกัน 2565'!L:L)</f>
        <v>0</v>
      </c>
      <c r="D1190" s="213">
        <f>SUMIF('ตัดระหว่างกัน 2564'!D:D,'หมายเหตุ (3)'!$B1190,'ตัดระหว่างกัน 2564'!K:K)-SUMIF('ตัดระหว่างกัน 2564'!D:D,$B1190,'ตัดระหว่างกัน 2564'!L:L)</f>
        <v>0</v>
      </c>
      <c r="E1190" s="333"/>
      <c r="F1190" s="307"/>
      <c r="G1190" s="307"/>
      <c r="H1190" s="307"/>
      <c r="I1190" s="307"/>
      <c r="U1190" s="155" t="str">
        <f t="shared" si="147"/>
        <v xml:space="preserve">  </v>
      </c>
    </row>
    <row r="1191" spans="1:21" hidden="1">
      <c r="A1191" s="308" t="s">
        <v>1695</v>
      </c>
      <c r="B1191" s="348" t="s">
        <v>1694</v>
      </c>
      <c r="C1191" s="212">
        <f>SUMIF('ตัดระหว่างกัน 2565'!D:D,$B1191,'ตัดระหว่างกัน 2565'!K:K)-SUMIF('ตัดระหว่างกัน 2565'!D:D,'หมายเหตุ (3)'!$B1191,'ตัดระหว่างกัน 2565'!L:L)</f>
        <v>0</v>
      </c>
      <c r="D1191" s="213">
        <f>SUMIF('ตัดระหว่างกัน 2564'!D:D,'หมายเหตุ (3)'!$B1191,'ตัดระหว่างกัน 2564'!K:K)-SUMIF('ตัดระหว่างกัน 2564'!D:D,$B1191,'ตัดระหว่างกัน 2564'!L:L)</f>
        <v>0</v>
      </c>
      <c r="E1191" s="333"/>
      <c r="F1191" s="307"/>
      <c r="G1191" s="307"/>
      <c r="H1191" s="307"/>
      <c r="I1191" s="307"/>
      <c r="U1191" s="155" t="str">
        <f t="shared" si="147"/>
        <v xml:space="preserve">  </v>
      </c>
    </row>
    <row r="1192" spans="1:21" hidden="1">
      <c r="A1192" s="308" t="s">
        <v>1697</v>
      </c>
      <c r="B1192" s="348" t="s">
        <v>1696</v>
      </c>
      <c r="C1192" s="212">
        <f>SUMIF('ตัดระหว่างกัน 2565'!D:D,$B1192,'ตัดระหว่างกัน 2565'!K:K)-SUMIF('ตัดระหว่างกัน 2565'!D:D,'หมายเหตุ (3)'!$B1192,'ตัดระหว่างกัน 2565'!L:L)</f>
        <v>24000</v>
      </c>
      <c r="D1192" s="213">
        <f>SUMIF('ตัดระหว่างกัน 2564'!D:D,'หมายเหตุ (3)'!$B1192,'ตัดระหว่างกัน 2564'!K:K)-SUMIF('ตัดระหว่างกัน 2564'!D:D,$B1192,'ตัดระหว่างกัน 2564'!L:L)</f>
        <v>1643.84</v>
      </c>
      <c r="E1192" s="333"/>
      <c r="F1192" s="307"/>
      <c r="G1192" s="307"/>
      <c r="H1192" s="307"/>
      <c r="I1192" s="307"/>
      <c r="U1192" s="155" t="str">
        <f t="shared" si="147"/>
        <v xml:space="preserve">  </v>
      </c>
    </row>
    <row r="1193" spans="1:21" hidden="1">
      <c r="A1193" s="308" t="s">
        <v>1699</v>
      </c>
      <c r="B1193" s="348" t="s">
        <v>1698</v>
      </c>
      <c r="C1193" s="212">
        <f>SUMIF('ตัดระหว่างกัน 2565'!D:D,$B1193,'ตัดระหว่างกัน 2565'!K:K)-SUMIF('ตัดระหว่างกัน 2565'!D:D,'หมายเหตุ (3)'!$B1193,'ตัดระหว่างกัน 2565'!L:L)</f>
        <v>0</v>
      </c>
      <c r="D1193" s="213">
        <f>SUMIF('ตัดระหว่างกัน 2564'!D:D,'หมายเหตุ (3)'!$B1193,'ตัดระหว่างกัน 2564'!K:K)-SUMIF('ตัดระหว่างกัน 2564'!D:D,$B1193,'ตัดระหว่างกัน 2564'!L:L)</f>
        <v>0</v>
      </c>
      <c r="E1193" s="333"/>
      <c r="F1193" s="307"/>
      <c r="G1193" s="307"/>
      <c r="H1193" s="307"/>
      <c r="I1193" s="307"/>
      <c r="U1193" s="155" t="str">
        <f t="shared" si="147"/>
        <v xml:space="preserve">  </v>
      </c>
    </row>
    <row r="1194" spans="1:21" hidden="1">
      <c r="A1194" s="308" t="s">
        <v>1701</v>
      </c>
      <c r="B1194" s="348" t="s">
        <v>1700</v>
      </c>
      <c r="C1194" s="212">
        <f>SUMIF('ตัดระหว่างกัน 2565'!D:D,$B1194,'ตัดระหว่างกัน 2565'!K:K)-SUMIF('ตัดระหว่างกัน 2565'!D:D,'หมายเหตุ (3)'!$B1194,'ตัดระหว่างกัน 2565'!L:L)</f>
        <v>0</v>
      </c>
      <c r="D1194" s="213">
        <f>SUMIF('ตัดระหว่างกัน 2564'!D:D,'หมายเหตุ (3)'!$B1194,'ตัดระหว่างกัน 2564'!K:K)-SUMIF('ตัดระหว่างกัน 2564'!D:D,$B1194,'ตัดระหว่างกัน 2564'!L:L)</f>
        <v>0</v>
      </c>
      <c r="E1194" s="333"/>
      <c r="F1194" s="307"/>
      <c r="G1194" s="307"/>
      <c r="H1194" s="307"/>
      <c r="I1194" s="307"/>
      <c r="U1194" s="155" t="str">
        <f t="shared" si="147"/>
        <v xml:space="preserve">  </v>
      </c>
    </row>
    <row r="1195" spans="1:21" hidden="1">
      <c r="A1195" s="308" t="s">
        <v>1703</v>
      </c>
      <c r="B1195" s="348" t="s">
        <v>1702</v>
      </c>
      <c r="C1195" s="212">
        <f>SUMIF('ตัดระหว่างกัน 2565'!D:D,$B1195,'ตัดระหว่างกัน 2565'!K:K)-SUMIF('ตัดระหว่างกัน 2565'!D:D,'หมายเหตุ (3)'!$B1195,'ตัดระหว่างกัน 2565'!L:L)</f>
        <v>5527041.1600000001</v>
      </c>
      <c r="D1195" s="213">
        <f>SUMIF('ตัดระหว่างกัน 2564'!D:D,'หมายเหตุ (3)'!$B1195,'ตัดระหว่างกัน 2564'!K:K)-SUMIF('ตัดระหว่างกัน 2564'!D:D,$B1195,'ตัดระหว่างกัน 2564'!L:L)</f>
        <v>6043714.2000000002</v>
      </c>
      <c r="E1195" s="333"/>
      <c r="F1195" s="307"/>
      <c r="G1195" s="307"/>
      <c r="H1195" s="307"/>
      <c r="I1195" s="307"/>
      <c r="U1195" s="155" t="str">
        <f t="shared" si="147"/>
        <v xml:space="preserve">  </v>
      </c>
    </row>
    <row r="1196" spans="1:21" hidden="1">
      <c r="A1196" s="308" t="s">
        <v>1705</v>
      </c>
      <c r="B1196" s="348" t="s">
        <v>1704</v>
      </c>
      <c r="C1196" s="212">
        <f>SUMIF('ตัดระหว่างกัน 2565'!D:D,$B1196,'ตัดระหว่างกัน 2565'!K:K)-SUMIF('ตัดระหว่างกัน 2565'!D:D,'หมายเหตุ (3)'!$B1196,'ตัดระหว่างกัน 2565'!L:L)</f>
        <v>0</v>
      </c>
      <c r="D1196" s="213">
        <f>SUMIF('ตัดระหว่างกัน 2564'!D:D,'หมายเหตุ (3)'!$B1196,'ตัดระหว่างกัน 2564'!K:K)-SUMIF('ตัดระหว่างกัน 2564'!D:D,$B1196,'ตัดระหว่างกัน 2564'!L:L)</f>
        <v>0</v>
      </c>
      <c r="E1196" s="333"/>
      <c r="F1196" s="307"/>
      <c r="G1196" s="307"/>
      <c r="H1196" s="307"/>
      <c r="I1196" s="307"/>
      <c r="U1196" s="155" t="str">
        <f t="shared" si="147"/>
        <v xml:space="preserve">  </v>
      </c>
    </row>
    <row r="1197" spans="1:21" hidden="1">
      <c r="A1197" s="308" t="s">
        <v>1707</v>
      </c>
      <c r="B1197" s="348" t="s">
        <v>1706</v>
      </c>
      <c r="C1197" s="212">
        <f>SUMIF('ตัดระหว่างกัน 2565'!D:D,$B1197,'ตัดระหว่างกัน 2565'!K:K)-SUMIF('ตัดระหว่างกัน 2565'!D:D,'หมายเหตุ (3)'!$B1197,'ตัดระหว่างกัน 2565'!L:L)</f>
        <v>0</v>
      </c>
      <c r="D1197" s="213">
        <f>SUMIF('ตัดระหว่างกัน 2564'!D:D,'หมายเหตุ (3)'!$B1197,'ตัดระหว่างกัน 2564'!K:K)-SUMIF('ตัดระหว่างกัน 2564'!D:D,$B1197,'ตัดระหว่างกัน 2564'!L:L)</f>
        <v>0</v>
      </c>
      <c r="E1197" s="333"/>
      <c r="F1197" s="307"/>
      <c r="G1197" s="307"/>
      <c r="H1197" s="307"/>
      <c r="I1197" s="307"/>
      <c r="U1197" s="155" t="str">
        <f t="shared" si="147"/>
        <v xml:space="preserve">  </v>
      </c>
    </row>
    <row r="1198" spans="1:21">
      <c r="A1198" s="308" t="s">
        <v>1709</v>
      </c>
      <c r="B1198" s="348" t="s">
        <v>1708</v>
      </c>
      <c r="C1198" s="212">
        <f>SUMIF('ตัดระหว่างกัน 2565'!D:D,$B1198,'ตัดระหว่างกัน 2565'!K:K)-SUMIF('ตัดระหว่างกัน 2565'!D:D,'หมายเหตุ (3)'!$B1198,'ตัดระหว่างกัน 2565'!L:L)</f>
        <v>0</v>
      </c>
      <c r="D1198" s="213">
        <f>SUMIF('ตัดระหว่างกัน 2564'!D:D,'หมายเหตุ (3)'!$B1198,'ตัดระหว่างกัน 2564'!K:K)-SUMIF('ตัดระหว่างกัน 2564'!D:D,$B1198,'ตัดระหว่างกัน 2564'!L:L)</f>
        <v>0</v>
      </c>
      <c r="E1198" s="305" t="s">
        <v>733</v>
      </c>
      <c r="F1198" s="306">
        <f>SUM(C1195:C1200)</f>
        <v>7124673.7700000005</v>
      </c>
      <c r="G1198" s="306"/>
      <c r="H1198" s="306">
        <f>SUM(D1195:D1200)</f>
        <v>7635243</v>
      </c>
      <c r="I1198" s="307"/>
      <c r="U1198" s="155" t="str">
        <f t="shared" si="147"/>
        <v>แสดง</v>
      </c>
    </row>
    <row r="1199" spans="1:21" hidden="1">
      <c r="A1199" s="308" t="s">
        <v>1711</v>
      </c>
      <c r="B1199" s="348" t="s">
        <v>1710</v>
      </c>
      <c r="C1199" s="212">
        <f>SUMIF('ตัดระหว่างกัน 2565'!D:D,$B1199,'ตัดระหว่างกัน 2565'!K:K)-SUMIF('ตัดระหว่างกัน 2565'!D:D,'หมายเหตุ (3)'!$B1199,'ตัดระหว่างกัน 2565'!L:L)</f>
        <v>1597632.61</v>
      </c>
      <c r="D1199" s="213">
        <f>SUMIF('ตัดระหว่างกัน 2564'!D:D,'หมายเหตุ (3)'!$B1199,'ตัดระหว่างกัน 2564'!K:K)-SUMIF('ตัดระหว่างกัน 2564'!D:D,$B1199,'ตัดระหว่างกัน 2564'!L:L)</f>
        <v>1591528.8</v>
      </c>
      <c r="E1199" s="305"/>
      <c r="F1199" s="307"/>
      <c r="G1199" s="307"/>
      <c r="H1199" s="307"/>
      <c r="I1199" s="307"/>
      <c r="U1199" s="155" t="str">
        <f t="shared" si="147"/>
        <v xml:space="preserve">  </v>
      </c>
    </row>
    <row r="1200" spans="1:21" hidden="1">
      <c r="A1200" s="308" t="s">
        <v>1713</v>
      </c>
      <c r="B1200" s="348" t="s">
        <v>1712</v>
      </c>
      <c r="C1200" s="212">
        <f>SUMIF('ตัดระหว่างกัน 2565'!D:D,$B1200,'ตัดระหว่างกัน 2565'!K:K)-SUMIF('ตัดระหว่างกัน 2565'!D:D,'หมายเหตุ (3)'!$B1200,'ตัดระหว่างกัน 2565'!L:L)</f>
        <v>0</v>
      </c>
      <c r="D1200" s="213">
        <f>SUMIF('ตัดระหว่างกัน 2564'!D:D,'หมายเหตุ (3)'!$B1200,'ตัดระหว่างกัน 2564'!K:K)-SUMIF('ตัดระหว่างกัน 2564'!D:D,$B1200,'ตัดระหว่างกัน 2564'!L:L)</f>
        <v>0</v>
      </c>
      <c r="E1200" s="305"/>
      <c r="F1200" s="307"/>
      <c r="G1200" s="307"/>
      <c r="H1200" s="307"/>
      <c r="I1200" s="307"/>
      <c r="U1200" s="155" t="str">
        <f t="shared" si="147"/>
        <v xml:space="preserve">  </v>
      </c>
    </row>
    <row r="1201" spans="1:21" hidden="1">
      <c r="A1201" s="308" t="s">
        <v>736</v>
      </c>
      <c r="B1201" s="348" t="s">
        <v>735</v>
      </c>
      <c r="C1201" s="212">
        <f>SUMIF('ตัดระหว่างกัน 2565'!D:D,$B1201,'ตัดระหว่างกัน 2565'!K:K)-SUMIF('ตัดระหว่างกัน 2565'!D:D,'หมายเหตุ (3)'!$B1201,'ตัดระหว่างกัน 2565'!L:L)</f>
        <v>0</v>
      </c>
      <c r="D1201" s="213">
        <f>SUMIF('ตัดระหว่างกัน 2564'!D:D,'หมายเหตุ (3)'!$B1201,'ตัดระหว่างกัน 2564'!K:K)-SUMIF('ตัดระหว่างกัน 2564'!D:D,$B1201,'ตัดระหว่างกัน 2564'!L:L)</f>
        <v>0</v>
      </c>
      <c r="E1201" s="305"/>
      <c r="F1201" s="307"/>
      <c r="G1201" s="307"/>
      <c r="H1201" s="307"/>
      <c r="I1201" s="307"/>
      <c r="U1201" s="155" t="str">
        <f t="shared" si="147"/>
        <v xml:space="preserve">  </v>
      </c>
    </row>
    <row r="1202" spans="1:21" hidden="1">
      <c r="A1202" s="308" t="s">
        <v>1715</v>
      </c>
      <c r="B1202" s="348" t="s">
        <v>1714</v>
      </c>
      <c r="C1202" s="212">
        <f>SUMIF('ตัดระหว่างกัน 2565'!D:D,$B1202,'ตัดระหว่างกัน 2565'!K:K)-SUMIF('ตัดระหว่างกัน 2565'!D:D,'หมายเหตุ (3)'!$B1202,'ตัดระหว่างกัน 2565'!L:L)</f>
        <v>0</v>
      </c>
      <c r="D1202" s="213">
        <f>SUMIF('ตัดระหว่างกัน 2564'!D:D,'หมายเหตุ (3)'!$B1202,'ตัดระหว่างกัน 2564'!K:K)-SUMIF('ตัดระหว่างกัน 2564'!D:D,$B1202,'ตัดระหว่างกัน 2564'!L:L)</f>
        <v>0</v>
      </c>
      <c r="E1202" s="305"/>
      <c r="F1202" s="307"/>
      <c r="G1202" s="307"/>
      <c r="H1202" s="307"/>
      <c r="I1202" s="307"/>
      <c r="U1202" s="155" t="str">
        <f t="shared" si="147"/>
        <v xml:space="preserve">  </v>
      </c>
    </row>
    <row r="1203" spans="1:21" hidden="1">
      <c r="A1203" s="308" t="s">
        <v>1717</v>
      </c>
      <c r="B1203" s="348" t="s">
        <v>1716</v>
      </c>
      <c r="C1203" s="212">
        <f>SUMIF('ตัดระหว่างกัน 2565'!D:D,$B1203,'ตัดระหว่างกัน 2565'!K:K)-SUMIF('ตัดระหว่างกัน 2565'!D:D,'หมายเหตุ (3)'!$B1203,'ตัดระหว่างกัน 2565'!L:L)</f>
        <v>0</v>
      </c>
      <c r="D1203" s="213">
        <f>SUMIF('ตัดระหว่างกัน 2564'!D:D,'หมายเหตุ (3)'!$B1203,'ตัดระหว่างกัน 2564'!K:K)-SUMIF('ตัดระหว่างกัน 2564'!D:D,$B1203,'ตัดระหว่างกัน 2564'!L:L)</f>
        <v>0</v>
      </c>
      <c r="E1203" s="305"/>
      <c r="F1203" s="307"/>
      <c r="G1203" s="307"/>
      <c r="H1203" s="307"/>
      <c r="I1203" s="307"/>
      <c r="U1203" s="155" t="str">
        <f t="shared" si="147"/>
        <v xml:space="preserve">  </v>
      </c>
    </row>
    <row r="1204" spans="1:21" hidden="1">
      <c r="A1204" s="308" t="s">
        <v>1719</v>
      </c>
      <c r="B1204" s="348" t="s">
        <v>1718</v>
      </c>
      <c r="C1204" s="212">
        <f>SUMIF('ตัดระหว่างกัน 2565'!D:D,$B1204,'ตัดระหว่างกัน 2565'!K:K)-SUMIF('ตัดระหว่างกัน 2565'!D:D,'หมายเหตุ (3)'!$B1204,'ตัดระหว่างกัน 2565'!L:L)</f>
        <v>0</v>
      </c>
      <c r="D1204" s="213">
        <f>SUMIF('ตัดระหว่างกัน 2564'!D:D,'หมายเหตุ (3)'!$B1204,'ตัดระหว่างกัน 2564'!K:K)-SUMIF('ตัดระหว่างกัน 2564'!D:D,$B1204,'ตัดระหว่างกัน 2564'!L:L)</f>
        <v>0</v>
      </c>
      <c r="E1204" s="305" t="s">
        <v>734</v>
      </c>
      <c r="F1204" s="306">
        <f>SUM(C1201)</f>
        <v>0</v>
      </c>
      <c r="G1204" s="306"/>
      <c r="H1204" s="306">
        <f>SUM(D1201)</f>
        <v>0</v>
      </c>
      <c r="I1204" s="307"/>
      <c r="U1204" s="155" t="str">
        <f t="shared" si="147"/>
        <v xml:space="preserve">  </v>
      </c>
    </row>
    <row r="1205" spans="1:21" hidden="1">
      <c r="A1205" s="308" t="s">
        <v>1721</v>
      </c>
      <c r="B1205" s="348" t="s">
        <v>1720</v>
      </c>
      <c r="C1205" s="212">
        <f>SUMIF('ตัดระหว่างกัน 2565'!D:D,$B1205,'ตัดระหว่างกัน 2565'!K:K)-SUMIF('ตัดระหว่างกัน 2565'!D:D,'หมายเหตุ (3)'!$B1205,'ตัดระหว่างกัน 2565'!L:L)</f>
        <v>0</v>
      </c>
      <c r="D1205" s="213">
        <f>SUMIF('ตัดระหว่างกัน 2564'!D:D,'หมายเหตุ (3)'!$B1205,'ตัดระหว่างกัน 2564'!K:K)-SUMIF('ตัดระหว่างกัน 2564'!D:D,$B1205,'ตัดระหว่างกัน 2564'!L:L)</f>
        <v>0</v>
      </c>
      <c r="E1205" s="305" t="s">
        <v>123</v>
      </c>
      <c r="F1205" s="324">
        <f>SUM(C1202:C1206)</f>
        <v>0</v>
      </c>
      <c r="G1205" s="306"/>
      <c r="H1205" s="324">
        <f>SUM(D1202:D1206)</f>
        <v>0</v>
      </c>
      <c r="I1205" s="307"/>
      <c r="U1205" s="155" t="str">
        <f t="shared" si="147"/>
        <v xml:space="preserve">  </v>
      </c>
    </row>
    <row r="1206" spans="1:21" ht="20.25" thickBot="1">
      <c r="A1206" s="361" t="s">
        <v>1723</v>
      </c>
      <c r="B1206" s="304" t="s">
        <v>1722</v>
      </c>
      <c r="C1206" s="212">
        <f>SUMIF('ตัดระหว่างกัน 2565'!D:D,$B1206,'ตัดระหว่างกัน 2565'!K:K)-SUMIF('ตัดระหว่างกัน 2565'!D:D,'หมายเหตุ (3)'!$B1206,'ตัดระหว่างกัน 2565'!L:L)</f>
        <v>0</v>
      </c>
      <c r="D1206" s="213">
        <f>SUMIF('ตัดระหว่างกัน 2564'!D:D,'หมายเหตุ (3)'!$B1206,'ตัดระหว่างกัน 2564'!K:K)-SUMIF('ตัดระหว่างกัน 2564'!D:D,$B1206,'ตัดระหว่างกัน 2564'!L:L)</f>
        <v>0</v>
      </c>
      <c r="E1206" s="301" t="s">
        <v>737</v>
      </c>
      <c r="F1206" s="311">
        <f>SUM(F1172:F1205)</f>
        <v>8029029.3300000001</v>
      </c>
      <c r="G1206" s="306"/>
      <c r="H1206" s="311">
        <f>SUM(H1172:H1205)</f>
        <v>8575027.5</v>
      </c>
      <c r="I1206" s="477"/>
      <c r="U1206" s="155" t="str">
        <f t="shared" si="147"/>
        <v>แสดง</v>
      </c>
    </row>
    <row r="1207" spans="1:21" ht="20.25" thickTop="1">
      <c r="E1207" s="263"/>
      <c r="F1207" s="264"/>
      <c r="G1207" s="306"/>
      <c r="H1207" s="264"/>
      <c r="I1207" s="264"/>
      <c r="U1207" s="155" t="str">
        <f t="shared" ref="U1207:U1211" si="153">IF($F$1206&lt;&gt;0,"แสดง",IF($H$1206&lt;&gt;0,"แสดง","  "))</f>
        <v>แสดง</v>
      </c>
    </row>
    <row r="1208" spans="1:21">
      <c r="E1208" s="263"/>
      <c r="F1208" s="264"/>
      <c r="G1208" s="306"/>
      <c r="H1208" s="264"/>
      <c r="I1208" s="264"/>
    </row>
    <row r="1209" spans="1:21">
      <c r="E1209" s="263"/>
      <c r="F1209" s="264"/>
      <c r="G1209" s="306"/>
      <c r="H1209" s="264"/>
      <c r="I1209" s="264"/>
    </row>
    <row r="1210" spans="1:21">
      <c r="E1210" s="263"/>
      <c r="F1210" s="264"/>
      <c r="G1210" s="306"/>
      <c r="H1210" s="264"/>
      <c r="I1210" s="264"/>
    </row>
    <row r="1211" spans="1:21">
      <c r="G1211" s="306"/>
      <c r="U1211" s="155" t="str">
        <f t="shared" si="153"/>
        <v>แสดง</v>
      </c>
    </row>
    <row r="1212" spans="1:21">
      <c r="A1212" s="296"/>
      <c r="B1212" s="297"/>
      <c r="C1212" s="298"/>
      <c r="D1212" s="297"/>
      <c r="E1212" s="299" t="s">
        <v>2067</v>
      </c>
      <c r="F1212" s="293"/>
      <c r="G1212" s="293"/>
      <c r="H1212" s="293"/>
      <c r="I1212" s="476"/>
      <c r="U1212" s="155" t="str">
        <f>IF($F$1226&lt;&gt;0,"แสดง",IF($H$1226&lt;&gt;0,"แสดง","  "))</f>
        <v>แสดง</v>
      </c>
    </row>
    <row r="1213" spans="1:21">
      <c r="A1213" s="300"/>
      <c r="B1213" s="297"/>
      <c r="C1213" s="298"/>
      <c r="D1213" s="297"/>
      <c r="E1213" s="301"/>
      <c r="H1213" s="473" t="s">
        <v>973</v>
      </c>
      <c r="I1213" s="476"/>
      <c r="U1213" s="155" t="str">
        <f t="shared" ref="U1213:U1214" si="154">IF($F$1226&lt;&gt;0,"แสดง",IF($H$1226&lt;&gt;0,"แสดง","  "))</f>
        <v>แสดง</v>
      </c>
    </row>
    <row r="1214" spans="1:21">
      <c r="A1214" s="300"/>
      <c r="B1214" s="297"/>
      <c r="C1214" s="298"/>
      <c r="D1214" s="297"/>
      <c r="E1214" s="301"/>
      <c r="F1214" s="302">
        <v>2565</v>
      </c>
      <c r="G1214" s="302"/>
      <c r="H1214" s="302">
        <v>2564</v>
      </c>
      <c r="I1214" s="302"/>
      <c r="U1214" s="155" t="str">
        <f t="shared" si="154"/>
        <v>แสดง</v>
      </c>
    </row>
    <row r="1215" spans="1:21">
      <c r="A1215" s="308"/>
      <c r="B1215" s="309"/>
      <c r="C1215" s="368"/>
      <c r="D1215" s="309"/>
      <c r="E1215" s="301" t="s">
        <v>738</v>
      </c>
      <c r="F1215" s="264"/>
      <c r="G1215" s="264"/>
      <c r="H1215" s="264"/>
      <c r="I1215" s="264"/>
      <c r="U1215" s="155" t="str">
        <f>IF(F1220&lt;&gt;0,"แสดง",IF(H1220&lt;&gt;0,"แสดง","  "))</f>
        <v>แสดง</v>
      </c>
    </row>
    <row r="1216" spans="1:21">
      <c r="A1216" s="308" t="s">
        <v>739</v>
      </c>
      <c r="B1216" s="309" t="s">
        <v>740</v>
      </c>
      <c r="C1216" s="212">
        <f>SUMIF('ตัดระหว่างกัน 2565'!D:D,$B1216,'ตัดระหว่างกัน 2565'!K:K)-SUMIF('ตัดระหว่างกัน 2565'!D:D,'หมายเหตุ (3)'!$B1216,'ตัดระหว่างกัน 2565'!L:L)</f>
        <v>1735604.8</v>
      </c>
      <c r="D1216" s="213">
        <f>SUMIF('ตัดระหว่างกัน 2564'!D:D,'หมายเหตุ (3)'!$B1216,'ตัดระหว่างกัน 2564'!K:K)-SUMIF('ตัดระหว่างกัน 2564'!D:D,$B1216,'ตัดระหว่างกัน 2564'!L:L)</f>
        <v>1702856.94</v>
      </c>
      <c r="E1216" s="214" t="s">
        <v>739</v>
      </c>
      <c r="F1216" s="346">
        <f>SUM(C1216)</f>
        <v>1735604.8</v>
      </c>
      <c r="G1216" s="346"/>
      <c r="H1216" s="346">
        <f>SUM(D1216)</f>
        <v>1702856.94</v>
      </c>
      <c r="I1216" s="264"/>
      <c r="U1216" s="155" t="str">
        <f t="shared" ref="U1216:U1281" si="155">IF(F1216&lt;&gt;0,"แสดง",IF(H1216&lt;&gt;0,"แสดง","  "))</f>
        <v>แสดง</v>
      </c>
    </row>
    <row r="1217" spans="1:21" hidden="1">
      <c r="A1217" s="308" t="s">
        <v>741</v>
      </c>
      <c r="B1217" s="309" t="s">
        <v>742</v>
      </c>
      <c r="C1217" s="212">
        <f>SUMIF('ตัดระหว่างกัน 2565'!D:D,$B1217,'ตัดระหว่างกัน 2565'!K:K)-SUMIF('ตัดระหว่างกัน 2565'!D:D,'หมายเหตุ (3)'!$B1217,'ตัดระหว่างกัน 2565'!L:L)</f>
        <v>0</v>
      </c>
      <c r="D1217" s="213">
        <f>SUMIF('ตัดระหว่างกัน 2564'!D:D,'หมายเหตุ (3)'!$B1217,'ตัดระหว่างกัน 2564'!K:K)-SUMIF('ตัดระหว่างกัน 2564'!D:D,$B1217,'ตัดระหว่างกัน 2564'!L:L)</f>
        <v>0</v>
      </c>
      <c r="E1217" s="214" t="s">
        <v>741</v>
      </c>
      <c r="F1217" s="346">
        <f t="shared" ref="F1217:F1219" si="156">SUM(C1217)</f>
        <v>0</v>
      </c>
      <c r="G1217" s="346"/>
      <c r="H1217" s="346">
        <f>SUM(D1217)</f>
        <v>0</v>
      </c>
      <c r="I1217" s="264"/>
      <c r="U1217" s="155" t="str">
        <f t="shared" si="155"/>
        <v xml:space="preserve">  </v>
      </c>
    </row>
    <row r="1218" spans="1:21" hidden="1">
      <c r="A1218" s="308" t="s">
        <v>751</v>
      </c>
      <c r="B1218" s="309" t="s">
        <v>752</v>
      </c>
      <c r="C1218" s="212">
        <f>SUMIF('ตัดระหว่างกัน 2565'!D:D,$B1218,'ตัดระหว่างกัน 2565'!K:K)-SUMIF('ตัดระหว่างกัน 2565'!D:D,'หมายเหตุ (3)'!$B1218,'ตัดระหว่างกัน 2565'!L:L)</f>
        <v>0</v>
      </c>
      <c r="D1218" s="213">
        <f>SUMIF('ตัดระหว่างกัน 2564'!D:D,'หมายเหตุ (3)'!$B1218,'ตัดระหว่างกัน 2564'!K:K)-SUMIF('ตัดระหว่างกัน 2564'!D:D,$B1218,'ตัดระหว่างกัน 2564'!L:L)</f>
        <v>0</v>
      </c>
      <c r="E1218" s="214" t="s">
        <v>751</v>
      </c>
      <c r="F1218" s="346">
        <f t="shared" si="156"/>
        <v>0</v>
      </c>
      <c r="G1218" s="346"/>
      <c r="H1218" s="346">
        <f>SUM(D1218)</f>
        <v>0</v>
      </c>
      <c r="I1218" s="264"/>
      <c r="U1218" s="155" t="str">
        <f t="shared" si="155"/>
        <v xml:space="preserve">  </v>
      </c>
    </row>
    <row r="1219" spans="1:21" hidden="1">
      <c r="A1219" s="308" t="s">
        <v>753</v>
      </c>
      <c r="B1219" s="309" t="s">
        <v>754</v>
      </c>
      <c r="C1219" s="212">
        <f>SUMIF('ตัดระหว่างกัน 2565'!D:D,$B1219,'ตัดระหว่างกัน 2565'!K:K)-SUMIF('ตัดระหว่างกัน 2565'!D:D,'หมายเหตุ (3)'!$B1219,'ตัดระหว่างกัน 2565'!L:L)</f>
        <v>0</v>
      </c>
      <c r="D1219" s="213">
        <f>SUMIF('ตัดระหว่างกัน 2564'!D:D,'หมายเหตุ (3)'!$B1219,'ตัดระหว่างกัน 2564'!K:K)-SUMIF('ตัดระหว่างกัน 2564'!D:D,$B1219,'ตัดระหว่างกัน 2564'!L:L)</f>
        <v>0</v>
      </c>
      <c r="E1219" s="214" t="s">
        <v>753</v>
      </c>
      <c r="F1219" s="346">
        <f t="shared" si="156"/>
        <v>0</v>
      </c>
      <c r="G1219" s="346"/>
      <c r="H1219" s="346">
        <f>SUM(D1219)</f>
        <v>0</v>
      </c>
      <c r="I1219" s="264"/>
      <c r="U1219" s="155" t="str">
        <f t="shared" si="155"/>
        <v xml:space="preserve">  </v>
      </c>
    </row>
    <row r="1220" spans="1:21">
      <c r="A1220" s="300"/>
      <c r="B1220" s="300"/>
      <c r="C1220" s="368"/>
      <c r="D1220" s="300"/>
      <c r="E1220" s="350" t="s">
        <v>768</v>
      </c>
      <c r="F1220" s="347">
        <f>SUM(F1216:F1219)</f>
        <v>1735604.8</v>
      </c>
      <c r="G1220" s="346"/>
      <c r="H1220" s="347">
        <f>SUM(H1216:H1219)</f>
        <v>1702856.94</v>
      </c>
      <c r="I1220" s="477"/>
      <c r="U1220" s="155" t="str">
        <f t="shared" si="155"/>
        <v>แสดง</v>
      </c>
    </row>
    <row r="1221" spans="1:21" hidden="1">
      <c r="A1221" s="308"/>
      <c r="B1221" s="309"/>
      <c r="C1221" s="368"/>
      <c r="D1221" s="309"/>
      <c r="E1221" s="325" t="s">
        <v>769</v>
      </c>
      <c r="F1221" s="264"/>
      <c r="G1221" s="346"/>
      <c r="H1221" s="264"/>
      <c r="I1221" s="264"/>
      <c r="U1221" s="155" t="str">
        <f>IF(F1225&lt;&gt;0,"แสดง",IF(H1225&lt;&gt;0,"แสดง","  "))</f>
        <v xml:space="preserve">  </v>
      </c>
    </row>
    <row r="1222" spans="1:21" hidden="1">
      <c r="A1222" s="352" t="s">
        <v>770</v>
      </c>
      <c r="B1222" s="355" t="s">
        <v>771</v>
      </c>
      <c r="C1222" s="212">
        <f>SUMIF('ตัดระหว่างกัน 2565'!D:D,$B1222,'ตัดระหว่างกัน 2565'!K:K)-SUMIF('ตัดระหว่างกัน 2565'!D:D,'หมายเหตุ (3)'!$B1222,'ตัดระหว่างกัน 2565'!L:L)</f>
        <v>0</v>
      </c>
      <c r="D1222" s="213">
        <f>SUMIF('ตัดระหว่างกัน 2564'!D:D,'หมายเหตุ (3)'!$B1222,'ตัดระหว่างกัน 2564'!K:K)-SUMIF('ตัดระหว่างกัน 2564'!D:D,$B1222,'ตัดระหว่างกัน 2564'!L:L)</f>
        <v>0</v>
      </c>
      <c r="E1222" s="155" t="s">
        <v>770</v>
      </c>
      <c r="F1222" s="346">
        <f>SUM(C1222)</f>
        <v>0</v>
      </c>
      <c r="G1222" s="346"/>
      <c r="H1222" s="346">
        <f>SUM(D1222)</f>
        <v>0</v>
      </c>
      <c r="I1222" s="264"/>
      <c r="U1222" s="155" t="str">
        <f t="shared" si="155"/>
        <v xml:space="preserve">  </v>
      </c>
    </row>
    <row r="1223" spans="1:21" hidden="1">
      <c r="A1223" s="352" t="s">
        <v>776</v>
      </c>
      <c r="B1223" s="355" t="s">
        <v>777</v>
      </c>
      <c r="C1223" s="212">
        <f>SUMIF('ตัดระหว่างกัน 2565'!D:D,$B1223,'ตัดระหว่างกัน 2565'!K:K)-SUMIF('ตัดระหว่างกัน 2565'!D:D,'หมายเหตุ (3)'!$B1223,'ตัดระหว่างกัน 2565'!L:L)</f>
        <v>0</v>
      </c>
      <c r="D1223" s="213">
        <f>SUMIF('ตัดระหว่างกัน 2564'!D:D,'หมายเหตุ (3)'!$B1223,'ตัดระหว่างกัน 2564'!K:K)-SUMIF('ตัดระหว่างกัน 2564'!D:D,$B1223,'ตัดระหว่างกัน 2564'!L:L)</f>
        <v>0</v>
      </c>
      <c r="E1223" s="155" t="s">
        <v>776</v>
      </c>
      <c r="F1223" s="346">
        <f t="shared" ref="F1223:F1224" si="157">SUM(C1223)</f>
        <v>0</v>
      </c>
      <c r="G1223" s="346"/>
      <c r="H1223" s="346">
        <f>SUM(D1223)</f>
        <v>0</v>
      </c>
      <c r="I1223" s="264"/>
      <c r="U1223" s="155" t="str">
        <f t="shared" si="155"/>
        <v xml:space="preserve">  </v>
      </c>
    </row>
    <row r="1224" spans="1:21" hidden="1">
      <c r="A1224" s="352" t="s">
        <v>778</v>
      </c>
      <c r="B1224" s="355" t="s">
        <v>779</v>
      </c>
      <c r="C1224" s="212">
        <f>SUMIF('ตัดระหว่างกัน 2565'!D:D,$B1224,'ตัดระหว่างกัน 2565'!K:K)-SUMIF('ตัดระหว่างกัน 2565'!D:D,'หมายเหตุ (3)'!$B1224,'ตัดระหว่างกัน 2565'!L:L)</f>
        <v>0</v>
      </c>
      <c r="D1224" s="213">
        <f>SUMIF('ตัดระหว่างกัน 2564'!D:D,'หมายเหตุ (3)'!$B1224,'ตัดระหว่างกัน 2564'!K:K)-SUMIF('ตัดระหว่างกัน 2564'!D:D,$B1224,'ตัดระหว่างกัน 2564'!L:L)</f>
        <v>0</v>
      </c>
      <c r="E1224" s="155" t="s">
        <v>778</v>
      </c>
      <c r="F1224" s="310">
        <f t="shared" si="157"/>
        <v>0</v>
      </c>
      <c r="G1224" s="346"/>
      <c r="H1224" s="310">
        <f>SUM(D1224)</f>
        <v>0</v>
      </c>
      <c r="I1224" s="264"/>
      <c r="U1224" s="155" t="str">
        <f t="shared" si="155"/>
        <v xml:space="preserve">  </v>
      </c>
    </row>
    <row r="1225" spans="1:21" hidden="1">
      <c r="A1225" s="300"/>
      <c r="B1225" s="352"/>
      <c r="C1225" s="357"/>
      <c r="D1225" s="352"/>
      <c r="E1225" s="325" t="s">
        <v>782</v>
      </c>
      <c r="F1225" s="362">
        <f>SUM(F1222:F1224)</f>
        <v>0</v>
      </c>
      <c r="G1225" s="346"/>
      <c r="H1225" s="362">
        <f>SUM(H1222:H1224)</f>
        <v>0</v>
      </c>
      <c r="I1225" s="477"/>
      <c r="U1225" s="155" t="str">
        <f t="shared" si="155"/>
        <v xml:space="preserve">  </v>
      </c>
    </row>
    <row r="1226" spans="1:21" ht="20.25" thickBot="1">
      <c r="A1226" s="300"/>
      <c r="B1226" s="352"/>
      <c r="C1226" s="357"/>
      <c r="D1226" s="352"/>
      <c r="E1226" s="325" t="s">
        <v>1186</v>
      </c>
      <c r="F1226" s="311">
        <f>F1220+F1225</f>
        <v>1735604.8</v>
      </c>
      <c r="G1226" s="346"/>
      <c r="H1226" s="311">
        <f>H1220+H1225</f>
        <v>1702856.94</v>
      </c>
      <c r="I1226" s="477"/>
      <c r="U1226" s="155" t="str">
        <f t="shared" si="155"/>
        <v>แสดง</v>
      </c>
    </row>
    <row r="1227" spans="1:21" ht="20.25" thickTop="1">
      <c r="E1227" s="320"/>
      <c r="F1227" s="320"/>
      <c r="G1227" s="346"/>
      <c r="H1227" s="320"/>
      <c r="I1227" s="320"/>
      <c r="J1227" s="320"/>
      <c r="K1227" s="320"/>
      <c r="L1227" s="264"/>
      <c r="M1227" s="264"/>
      <c r="N1227" s="320"/>
      <c r="O1227" s="320"/>
      <c r="P1227" s="320"/>
      <c r="Q1227" s="320"/>
      <c r="U1227" s="155" t="str">
        <f t="shared" ref="U1227:U1230" si="158">IF($F$1226&lt;&gt;0,"แสดง",IF($H$1226&lt;&gt;0,"แสดง","  "))</f>
        <v>แสดง</v>
      </c>
    </row>
    <row r="1228" spans="1:21" hidden="1">
      <c r="E1228" s="320"/>
      <c r="F1228" s="320"/>
      <c r="G1228" s="346"/>
      <c r="H1228" s="320"/>
      <c r="I1228" s="320"/>
      <c r="J1228" s="320"/>
      <c r="K1228" s="320"/>
      <c r="L1228" s="264"/>
      <c r="M1228" s="264"/>
      <c r="N1228" s="320"/>
      <c r="O1228" s="320"/>
      <c r="P1228" s="320"/>
      <c r="Q1228" s="320"/>
    </row>
    <row r="1229" spans="1:21" hidden="1">
      <c r="E1229" s="320"/>
      <c r="F1229" s="320"/>
      <c r="G1229" s="346"/>
      <c r="H1229" s="320"/>
      <c r="I1229" s="320"/>
      <c r="J1229" s="320"/>
      <c r="K1229" s="320"/>
      <c r="L1229" s="264"/>
      <c r="M1229" s="264"/>
      <c r="N1229" s="320"/>
      <c r="O1229" s="320"/>
      <c r="P1229" s="320"/>
      <c r="Q1229" s="320"/>
    </row>
    <row r="1230" spans="1:21">
      <c r="E1230" s="320"/>
      <c r="F1230" s="320"/>
      <c r="G1230" s="346"/>
      <c r="H1230" s="320"/>
      <c r="I1230" s="320"/>
      <c r="J1230" s="320"/>
      <c r="K1230" s="320"/>
      <c r="L1230" s="264"/>
      <c r="M1230" s="264"/>
      <c r="N1230" s="320"/>
      <c r="O1230" s="320"/>
      <c r="P1230" s="320"/>
      <c r="Q1230" s="320"/>
      <c r="U1230" s="155" t="str">
        <f t="shared" si="158"/>
        <v>แสดง</v>
      </c>
    </row>
    <row r="1231" spans="1:21">
      <c r="A1231" s="296"/>
      <c r="B1231" s="297"/>
      <c r="C1231" s="298"/>
      <c r="D1231" s="297"/>
      <c r="E1231" s="299" t="s">
        <v>2068</v>
      </c>
      <c r="F1231" s="293"/>
      <c r="G1231" s="293"/>
      <c r="H1231" s="293"/>
      <c r="I1231" s="476"/>
      <c r="U1231" s="155" t="str">
        <f>IF($F$1253&lt;&gt;0,"แสดง",IF($H$1253&lt;&gt;0,"แสดง","  "))</f>
        <v>แสดง</v>
      </c>
    </row>
    <row r="1232" spans="1:21">
      <c r="A1232" s="300"/>
      <c r="B1232" s="297"/>
      <c r="C1232" s="298"/>
      <c r="D1232" s="297"/>
      <c r="E1232" s="301"/>
      <c r="H1232" s="473" t="s">
        <v>973</v>
      </c>
      <c r="I1232" s="476"/>
      <c r="U1232" s="155" t="str">
        <f t="shared" ref="U1232:U1233" si="159">IF($F$1253&lt;&gt;0,"แสดง",IF($H$1253&lt;&gt;0,"แสดง","  "))</f>
        <v>แสดง</v>
      </c>
    </row>
    <row r="1233" spans="1:21">
      <c r="A1233" s="300"/>
      <c r="B1233" s="297"/>
      <c r="C1233" s="298"/>
      <c r="D1233" s="297"/>
      <c r="E1233" s="301"/>
      <c r="F1233" s="302">
        <v>2565</v>
      </c>
      <c r="G1233" s="302"/>
      <c r="H1233" s="302">
        <v>2564</v>
      </c>
      <c r="I1233" s="302"/>
      <c r="U1233" s="155" t="str">
        <f t="shared" si="159"/>
        <v>แสดง</v>
      </c>
    </row>
    <row r="1234" spans="1:21">
      <c r="A1234" s="308"/>
      <c r="B1234" s="309"/>
      <c r="C1234" s="368"/>
      <c r="D1234" s="309"/>
      <c r="E1234" s="301" t="s">
        <v>738</v>
      </c>
      <c r="F1234" s="264"/>
      <c r="G1234" s="264"/>
      <c r="H1234" s="264"/>
      <c r="I1234" s="264"/>
      <c r="U1234" s="155" t="str">
        <f>IF(F1247&lt;&gt;0,"แสดง",IF(H1247&lt;&gt;0,"แสดง","  "))</f>
        <v>แสดง</v>
      </c>
    </row>
    <row r="1235" spans="1:21">
      <c r="A1235" s="308" t="s">
        <v>743</v>
      </c>
      <c r="B1235" s="309" t="s">
        <v>744</v>
      </c>
      <c r="C1235" s="212">
        <f>SUMIF('ตัดระหว่างกัน 2565'!D:D,$B1235,'ตัดระหว่างกัน 2565'!K:K)-SUMIF('ตัดระหว่างกัน 2565'!D:D,'หมายเหตุ (3)'!$B1235,'ตัดระหว่างกัน 2565'!L:L)</f>
        <v>610</v>
      </c>
      <c r="D1235" s="213">
        <f>SUMIF('ตัดระหว่างกัน 2564'!D:D,'หมายเหตุ (3)'!$B1235,'ตัดระหว่างกัน 2564'!K:K)-SUMIF('ตัดระหว่างกัน 2564'!D:D,$B1235,'ตัดระหว่างกัน 2564'!L:L)</f>
        <v>0</v>
      </c>
      <c r="E1235" s="253" t="s">
        <v>743</v>
      </c>
      <c r="F1235" s="346">
        <f>SUM(C1235)</f>
        <v>610</v>
      </c>
      <c r="G1235" s="346"/>
      <c r="H1235" s="346">
        <f t="shared" ref="H1235:H1243" si="160">SUM(D1235)</f>
        <v>0</v>
      </c>
      <c r="I1235" s="264"/>
      <c r="U1235" s="155" t="str">
        <f t="shared" si="155"/>
        <v>แสดง</v>
      </c>
    </row>
    <row r="1236" spans="1:21" hidden="1">
      <c r="A1236" s="308" t="s">
        <v>745</v>
      </c>
      <c r="B1236" s="309" t="s">
        <v>746</v>
      </c>
      <c r="C1236" s="212">
        <f>SUMIF('ตัดระหว่างกัน 2565'!D:D,$B1236,'ตัดระหว่างกัน 2565'!K:K)-SUMIF('ตัดระหว่างกัน 2565'!D:D,'หมายเหตุ (3)'!$B1236,'ตัดระหว่างกัน 2565'!L:L)</f>
        <v>0</v>
      </c>
      <c r="D1236" s="213">
        <f>SUMIF('ตัดระหว่างกัน 2564'!D:D,'หมายเหตุ (3)'!$B1236,'ตัดระหว่างกัน 2564'!K:K)-SUMIF('ตัดระหว่างกัน 2564'!D:D,$B1236,'ตัดระหว่างกัน 2564'!L:L)</f>
        <v>0</v>
      </c>
      <c r="E1236" s="253" t="s">
        <v>745</v>
      </c>
      <c r="F1236" s="346">
        <f t="shared" ref="F1236:F1246" si="161">SUM(C1236)</f>
        <v>0</v>
      </c>
      <c r="G1236" s="346"/>
      <c r="H1236" s="346">
        <f t="shared" si="160"/>
        <v>0</v>
      </c>
      <c r="I1236" s="264"/>
      <c r="U1236" s="155" t="str">
        <f t="shared" si="155"/>
        <v xml:space="preserve">  </v>
      </c>
    </row>
    <row r="1237" spans="1:21" hidden="1">
      <c r="A1237" s="308" t="s">
        <v>747</v>
      </c>
      <c r="B1237" s="309" t="s">
        <v>748</v>
      </c>
      <c r="C1237" s="212">
        <f>SUMIF('ตัดระหว่างกัน 2565'!D:D,$B1237,'ตัดระหว่างกัน 2565'!K:K)-SUMIF('ตัดระหว่างกัน 2565'!D:D,'หมายเหตุ (3)'!$B1237,'ตัดระหว่างกัน 2565'!L:L)</f>
        <v>0</v>
      </c>
      <c r="D1237" s="213">
        <f>SUMIF('ตัดระหว่างกัน 2564'!D:D,'หมายเหตุ (3)'!$B1237,'ตัดระหว่างกัน 2564'!K:K)-SUMIF('ตัดระหว่างกัน 2564'!D:D,$B1237,'ตัดระหว่างกัน 2564'!L:L)</f>
        <v>0</v>
      </c>
      <c r="E1237" s="253" t="s">
        <v>747</v>
      </c>
      <c r="F1237" s="346">
        <f t="shared" si="161"/>
        <v>0</v>
      </c>
      <c r="G1237" s="346"/>
      <c r="H1237" s="346">
        <f t="shared" si="160"/>
        <v>0</v>
      </c>
      <c r="I1237" s="264"/>
      <c r="U1237" s="155" t="str">
        <f t="shared" si="155"/>
        <v xml:space="preserve">  </v>
      </c>
    </row>
    <row r="1238" spans="1:21" hidden="1">
      <c r="A1238" s="308" t="s">
        <v>749</v>
      </c>
      <c r="B1238" s="309" t="s">
        <v>750</v>
      </c>
      <c r="C1238" s="212">
        <f>SUMIF('ตัดระหว่างกัน 2565'!D:D,$B1238,'ตัดระหว่างกัน 2565'!K:K)-SUMIF('ตัดระหว่างกัน 2565'!D:D,'หมายเหตุ (3)'!$B1238,'ตัดระหว่างกัน 2565'!L:L)</f>
        <v>0</v>
      </c>
      <c r="D1238" s="213">
        <f>SUMIF('ตัดระหว่างกัน 2564'!D:D,'หมายเหตุ (3)'!$B1238,'ตัดระหว่างกัน 2564'!K:K)-SUMIF('ตัดระหว่างกัน 2564'!D:D,$B1238,'ตัดระหว่างกัน 2564'!L:L)</f>
        <v>0</v>
      </c>
      <c r="E1238" s="214" t="s">
        <v>749</v>
      </c>
      <c r="F1238" s="346">
        <f t="shared" si="161"/>
        <v>0</v>
      </c>
      <c r="G1238" s="346"/>
      <c r="H1238" s="346">
        <f t="shared" si="160"/>
        <v>0</v>
      </c>
      <c r="I1238" s="264"/>
      <c r="U1238" s="155" t="str">
        <f t="shared" si="155"/>
        <v xml:space="preserve">  </v>
      </c>
    </row>
    <row r="1239" spans="1:21" hidden="1">
      <c r="A1239" s="308" t="s">
        <v>755</v>
      </c>
      <c r="B1239" s="309" t="s">
        <v>756</v>
      </c>
      <c r="C1239" s="212">
        <f>SUMIF('ตัดระหว่างกัน 2565'!D:D,$B1239,'ตัดระหว่างกัน 2565'!K:K)-SUMIF('ตัดระหว่างกัน 2565'!D:D,'หมายเหตุ (3)'!$B1239,'ตัดระหว่างกัน 2565'!L:L)</f>
        <v>0</v>
      </c>
      <c r="D1239" s="213">
        <f>SUMIF('ตัดระหว่างกัน 2564'!D:D,'หมายเหตุ (3)'!$B1239,'ตัดระหว่างกัน 2564'!K:K)-SUMIF('ตัดระหว่างกัน 2564'!D:D,$B1239,'ตัดระหว่างกัน 2564'!L:L)</f>
        <v>0</v>
      </c>
      <c r="E1239" s="214" t="s">
        <v>755</v>
      </c>
      <c r="F1239" s="346">
        <f t="shared" si="161"/>
        <v>0</v>
      </c>
      <c r="G1239" s="346"/>
      <c r="H1239" s="346">
        <f t="shared" si="160"/>
        <v>0</v>
      </c>
      <c r="I1239" s="264"/>
      <c r="U1239" s="155" t="str">
        <f t="shared" si="155"/>
        <v xml:space="preserve">  </v>
      </c>
    </row>
    <row r="1240" spans="1:21">
      <c r="A1240" s="308" t="s">
        <v>757</v>
      </c>
      <c r="B1240" s="309" t="s">
        <v>758</v>
      </c>
      <c r="C1240" s="212">
        <f>SUMIF('ตัดระหว่างกัน 2565'!D:D,$B1240,'ตัดระหว่างกัน 2565'!K:K)-SUMIF('ตัดระหว่างกัน 2565'!D:D,'หมายเหตุ (3)'!$B1240,'ตัดระหว่างกัน 2565'!L:L)</f>
        <v>176254.5</v>
      </c>
      <c r="D1240" s="213">
        <f>SUMIF('ตัดระหว่างกัน 2564'!D:D,'หมายเหตุ (3)'!$B1240,'ตัดระหว่างกัน 2564'!K:K)-SUMIF('ตัดระหว่างกัน 2564'!D:D,$B1240,'ตัดระหว่างกัน 2564'!L:L)</f>
        <v>101493</v>
      </c>
      <c r="E1240" s="253" t="s">
        <v>757</v>
      </c>
      <c r="F1240" s="346">
        <f t="shared" si="161"/>
        <v>176254.5</v>
      </c>
      <c r="G1240" s="346"/>
      <c r="H1240" s="346">
        <f t="shared" si="160"/>
        <v>101493</v>
      </c>
      <c r="I1240" s="264"/>
      <c r="U1240" s="155" t="str">
        <f t="shared" si="155"/>
        <v>แสดง</v>
      </c>
    </row>
    <row r="1241" spans="1:21">
      <c r="A1241" s="308" t="s">
        <v>759</v>
      </c>
      <c r="B1241" s="309" t="s">
        <v>760</v>
      </c>
      <c r="C1241" s="212">
        <f>SUMIF('ตัดระหว่างกัน 2565'!D:D,$B1241,'ตัดระหว่างกัน 2565'!K:K)-SUMIF('ตัดระหว่างกัน 2565'!D:D,'หมายเหตุ (3)'!$B1241,'ตัดระหว่างกัน 2565'!L:L)</f>
        <v>9292000</v>
      </c>
      <c r="D1241" s="213">
        <f>SUMIF('ตัดระหว่างกัน 2564'!D:D,'หมายเหตุ (3)'!$B1241,'ตัดระหว่างกัน 2564'!K:K)-SUMIF('ตัดระหว่างกัน 2564'!D:D,$B1241,'ตัดระหว่างกัน 2564'!L:L)</f>
        <v>9067900</v>
      </c>
      <c r="E1241" s="214" t="s">
        <v>759</v>
      </c>
      <c r="F1241" s="346">
        <f t="shared" si="161"/>
        <v>9292000</v>
      </c>
      <c r="G1241" s="346"/>
      <c r="H1241" s="346">
        <f t="shared" si="160"/>
        <v>9067900</v>
      </c>
      <c r="I1241" s="264"/>
      <c r="U1241" s="155" t="str">
        <f t="shared" si="155"/>
        <v>แสดง</v>
      </c>
    </row>
    <row r="1242" spans="1:21">
      <c r="A1242" s="308" t="s">
        <v>761</v>
      </c>
      <c r="B1242" s="309" t="s">
        <v>762</v>
      </c>
      <c r="C1242" s="212">
        <f>SUMIF('ตัดระหว่างกัน 2565'!D:D,$B1242,'ตัดระหว่างกัน 2565'!K:K)-SUMIF('ตัดระหว่างกัน 2565'!D:D,'หมายเหตุ (3)'!$B1242,'ตัดระหว่างกัน 2565'!L:L)</f>
        <v>46615.68</v>
      </c>
      <c r="D1242" s="213">
        <f>SUMIF('ตัดระหว่างกัน 2564'!D:D,'หมายเหตุ (3)'!$B1242,'ตัดระหว่างกัน 2564'!K:K)-SUMIF('ตัดระหว่างกัน 2564'!D:D,$B1242,'ตัดระหว่างกัน 2564'!L:L)</f>
        <v>65911.88</v>
      </c>
      <c r="E1242" s="214" t="s">
        <v>761</v>
      </c>
      <c r="F1242" s="346">
        <f t="shared" si="161"/>
        <v>46615.68</v>
      </c>
      <c r="G1242" s="346"/>
      <c r="H1242" s="346">
        <f t="shared" si="160"/>
        <v>65911.88</v>
      </c>
      <c r="I1242" s="264"/>
      <c r="U1242" s="155" t="str">
        <f t="shared" si="155"/>
        <v>แสดง</v>
      </c>
    </row>
    <row r="1243" spans="1:21">
      <c r="A1243" s="308" t="s">
        <v>763</v>
      </c>
      <c r="B1243" s="309" t="s">
        <v>764</v>
      </c>
      <c r="C1243" s="212">
        <f>SUMIF('ตัดระหว่างกัน 2565'!D:D,$B1243,'ตัดระหว่างกัน 2565'!K:K)-SUMIF('ตัดระหว่างกัน 2565'!D:D,'หมายเหตุ (3)'!$B1243,'ตัดระหว่างกัน 2565'!L:L)</f>
        <v>13410</v>
      </c>
      <c r="D1243" s="213">
        <f>SUMIF('ตัดระหว่างกัน 2564'!D:D,'หมายเหตุ (3)'!$B1243,'ตัดระหว่างกัน 2564'!K:K)-SUMIF('ตัดระหว่างกัน 2564'!D:D,$B1243,'ตัดระหว่างกัน 2564'!L:L)</f>
        <v>0</v>
      </c>
      <c r="E1243" s="214" t="s">
        <v>763</v>
      </c>
      <c r="F1243" s="346">
        <f t="shared" si="161"/>
        <v>13410</v>
      </c>
      <c r="G1243" s="346"/>
      <c r="H1243" s="346">
        <f t="shared" si="160"/>
        <v>0</v>
      </c>
      <c r="I1243" s="264"/>
      <c r="U1243" s="155" t="str">
        <f t="shared" si="155"/>
        <v>แสดง</v>
      </c>
    </row>
    <row r="1244" spans="1:21">
      <c r="A1244" s="303" t="s">
        <v>765</v>
      </c>
      <c r="B1244" s="304" t="s">
        <v>1724</v>
      </c>
      <c r="C1244" s="212">
        <f>SUMIF('ตัดระหว่างกัน 2565'!D:D,$B1244,'ตัดระหว่างกัน 2565'!K:K)-SUMIF('ตัดระหว่างกัน 2565'!D:D,'หมายเหตุ (3)'!$B1244,'ตัดระหว่างกัน 2565'!L:L)</f>
        <v>0</v>
      </c>
      <c r="D1244" s="213">
        <f>SUMIF('ตัดระหว่างกัน 2564'!D:D,'หมายเหตุ (3)'!$B1244,'ตัดระหว่างกัน 2564'!K:K)-SUMIF('ตัดระหว่างกัน 2564'!D:D,$B1244,'ตัดระหว่างกัน 2564'!L:L)</f>
        <v>0</v>
      </c>
      <c r="E1244" s="158" t="s">
        <v>765</v>
      </c>
      <c r="F1244" s="346">
        <f>SUM(C1244:C1245)</f>
        <v>0</v>
      </c>
      <c r="G1244" s="346"/>
      <c r="H1244" s="346">
        <f>SUM(D1244:D1245)</f>
        <v>75808</v>
      </c>
      <c r="I1244" s="307"/>
      <c r="U1244" s="155" t="str">
        <f t="shared" si="155"/>
        <v>แสดง</v>
      </c>
    </row>
    <row r="1245" spans="1:21" hidden="1">
      <c r="A1245" s="303" t="s">
        <v>1726</v>
      </c>
      <c r="B1245" s="304" t="s">
        <v>1725</v>
      </c>
      <c r="C1245" s="212">
        <f>SUMIF('ตัดระหว่างกัน 2565'!D:D,$B1245,'ตัดระหว่างกัน 2565'!K:K)-SUMIF('ตัดระหว่างกัน 2565'!D:D,'หมายเหตุ (3)'!$B1245,'ตัดระหว่างกัน 2565'!L:L)</f>
        <v>0</v>
      </c>
      <c r="D1245" s="213">
        <f>SUMIF('ตัดระหว่างกัน 2564'!D:D,'หมายเหตุ (3)'!$B1245,'ตัดระหว่างกัน 2564'!K:K)-SUMIF('ตัดระหว่างกัน 2564'!D:D,$B1245,'ตัดระหว่างกัน 2564'!L:L)</f>
        <v>75808</v>
      </c>
      <c r="E1245" s="158"/>
      <c r="F1245" s="346"/>
      <c r="G1245" s="346"/>
      <c r="H1245" s="346"/>
      <c r="I1245" s="307"/>
      <c r="U1245" s="155" t="str">
        <f t="shared" si="155"/>
        <v xml:space="preserve">  </v>
      </c>
    </row>
    <row r="1246" spans="1:21" hidden="1">
      <c r="A1246" s="308" t="s">
        <v>766</v>
      </c>
      <c r="B1246" s="309" t="s">
        <v>767</v>
      </c>
      <c r="C1246" s="212">
        <f>SUMIF('ตัดระหว่างกัน 2565'!D:D,$B1246,'ตัดระหว่างกัน 2565'!K:K)-SUMIF('ตัดระหว่างกัน 2565'!D:D,'หมายเหตุ (3)'!$B1246,'ตัดระหว่างกัน 2565'!L:L)</f>
        <v>0</v>
      </c>
      <c r="D1246" s="213">
        <f>SUMIF('ตัดระหว่างกัน 2564'!D:D,'หมายเหตุ (3)'!$B1246,'ตัดระหว่างกัน 2564'!K:K)-SUMIF('ตัดระหว่างกัน 2564'!D:D,$B1246,'ตัดระหว่างกัน 2564'!L:L)</f>
        <v>0</v>
      </c>
      <c r="E1246" s="214" t="s">
        <v>766</v>
      </c>
      <c r="F1246" s="346">
        <f t="shared" si="161"/>
        <v>0</v>
      </c>
      <c r="G1246" s="346"/>
      <c r="H1246" s="346">
        <f>SUM(D1246)</f>
        <v>0</v>
      </c>
      <c r="I1246" s="264"/>
      <c r="U1246" s="155" t="str">
        <f t="shared" si="155"/>
        <v xml:space="preserve">  </v>
      </c>
    </row>
    <row r="1247" spans="1:21">
      <c r="A1247" s="300"/>
      <c r="B1247" s="300"/>
      <c r="C1247" s="212"/>
      <c r="D1247" s="213"/>
      <c r="E1247" s="350" t="s">
        <v>768</v>
      </c>
      <c r="F1247" s="347">
        <f>SUM(F1235:F1246)</f>
        <v>9528890.1799999997</v>
      </c>
      <c r="G1247" s="346"/>
      <c r="H1247" s="347">
        <f>SUM(H1235:H1246)</f>
        <v>9311112.8800000008</v>
      </c>
      <c r="I1247" s="477"/>
      <c r="U1247" s="155" t="str">
        <f t="shared" si="155"/>
        <v>แสดง</v>
      </c>
    </row>
    <row r="1248" spans="1:21" hidden="1">
      <c r="A1248" s="308"/>
      <c r="B1248" s="309"/>
      <c r="C1248" s="212"/>
      <c r="D1248" s="213"/>
      <c r="E1248" s="325" t="s">
        <v>769</v>
      </c>
      <c r="F1248" s="264"/>
      <c r="G1248" s="346"/>
      <c r="H1248" s="264"/>
      <c r="I1248" s="264"/>
      <c r="U1248" s="155" t="str">
        <f>IF(F1252&lt;&gt;0,"แสดง",IF(H1252&lt;&gt;0,"แสดง","  "))</f>
        <v xml:space="preserve">  </v>
      </c>
    </row>
    <row r="1249" spans="1:21" hidden="1">
      <c r="A1249" s="352" t="s">
        <v>772</v>
      </c>
      <c r="B1249" s="355" t="s">
        <v>773</v>
      </c>
      <c r="C1249" s="212">
        <f>SUMIF('ตัดระหว่างกัน 2565'!D:D,$B1249,'ตัดระหว่างกัน 2565'!K:K)-SUMIF('ตัดระหว่างกัน 2565'!D:D,'หมายเหตุ (3)'!$B1249,'ตัดระหว่างกัน 2565'!L:L)</f>
        <v>0</v>
      </c>
      <c r="D1249" s="213">
        <f>SUMIF('ตัดระหว่างกัน 2564'!D:D,'หมายเหตุ (3)'!$B1249,'ตัดระหว่างกัน 2564'!K:K)-SUMIF('ตัดระหว่างกัน 2564'!D:D,$B1249,'ตัดระหว่างกัน 2564'!L:L)</f>
        <v>0</v>
      </c>
      <c r="E1249" s="155" t="s">
        <v>772</v>
      </c>
      <c r="F1249" s="346">
        <f>SUM(C1249)</f>
        <v>0</v>
      </c>
      <c r="G1249" s="346"/>
      <c r="H1249" s="346">
        <f>SUM(D1249)</f>
        <v>0</v>
      </c>
      <c r="I1249" s="264"/>
      <c r="U1249" s="155" t="str">
        <f t="shared" si="155"/>
        <v xml:space="preserve">  </v>
      </c>
    </row>
    <row r="1250" spans="1:21" hidden="1">
      <c r="A1250" s="303" t="s">
        <v>774</v>
      </c>
      <c r="B1250" s="304" t="s">
        <v>775</v>
      </c>
      <c r="C1250" s="212">
        <f>SUMIF('ตัดระหว่างกัน 2565'!D:D,$B1250,'ตัดระหว่างกัน 2565'!K:K)-SUMIF('ตัดระหว่างกัน 2565'!D:D,'หมายเหตุ (3)'!$B1250,'ตัดระหว่างกัน 2565'!L:L)</f>
        <v>0</v>
      </c>
      <c r="D1250" s="213">
        <f>SUMIF('ตัดระหว่างกัน 2564'!D:D,'หมายเหตุ (3)'!$B1250,'ตัดระหว่างกัน 2564'!K:K)-SUMIF('ตัดระหว่างกัน 2564'!D:D,$B1250,'ตัดระหว่างกัน 2564'!L:L)</f>
        <v>0</v>
      </c>
      <c r="E1250" s="180" t="s">
        <v>774</v>
      </c>
      <c r="F1250" s="346">
        <f t="shared" ref="F1250:F1251" si="162">SUM(C1250)</f>
        <v>0</v>
      </c>
      <c r="G1250" s="346"/>
      <c r="H1250" s="346">
        <f>SUM(D1250)</f>
        <v>0</v>
      </c>
      <c r="I1250" s="264"/>
      <c r="U1250" s="155" t="str">
        <f t="shared" si="155"/>
        <v xml:space="preserve">  </v>
      </c>
    </row>
    <row r="1251" spans="1:21" hidden="1">
      <c r="A1251" s="352" t="s">
        <v>780</v>
      </c>
      <c r="B1251" s="355" t="s">
        <v>781</v>
      </c>
      <c r="C1251" s="212">
        <f>SUMIF('ตัดระหว่างกัน 2565'!D:D,$B1251,'ตัดระหว่างกัน 2565'!K:K)-SUMIF('ตัดระหว่างกัน 2565'!D:D,'หมายเหตุ (3)'!$B1251,'ตัดระหว่างกัน 2565'!L:L)</f>
        <v>0</v>
      </c>
      <c r="D1251" s="213">
        <f>SUMIF('ตัดระหว่างกัน 2564'!D:D,'หมายเหตุ (3)'!$B1251,'ตัดระหว่างกัน 2564'!K:K)-SUMIF('ตัดระหว่างกัน 2564'!D:D,$B1251,'ตัดระหว่างกัน 2564'!L:L)</f>
        <v>0</v>
      </c>
      <c r="E1251" s="155" t="s">
        <v>780</v>
      </c>
      <c r="F1251" s="310">
        <f t="shared" si="162"/>
        <v>0</v>
      </c>
      <c r="G1251" s="346"/>
      <c r="H1251" s="310">
        <f>SUM(D1251)</f>
        <v>0</v>
      </c>
      <c r="I1251" s="264"/>
      <c r="U1251" s="155" t="str">
        <f t="shared" si="155"/>
        <v xml:space="preserve">  </v>
      </c>
    </row>
    <row r="1252" spans="1:21" hidden="1">
      <c r="A1252" s="300"/>
      <c r="B1252" s="352"/>
      <c r="C1252" s="357"/>
      <c r="D1252" s="352"/>
      <c r="E1252" s="325" t="s">
        <v>782</v>
      </c>
      <c r="F1252" s="362">
        <f>SUM(F1249:F1251)</f>
        <v>0</v>
      </c>
      <c r="G1252" s="346"/>
      <c r="H1252" s="362">
        <f>SUM(H1249:H1251)</f>
        <v>0</v>
      </c>
      <c r="I1252" s="477"/>
      <c r="U1252" s="155" t="str">
        <f t="shared" si="155"/>
        <v xml:space="preserve">  </v>
      </c>
    </row>
    <row r="1253" spans="1:21" ht="20.25" thickBot="1">
      <c r="A1253" s="300"/>
      <c r="B1253" s="352"/>
      <c r="C1253" s="357"/>
      <c r="D1253" s="352"/>
      <c r="E1253" s="325" t="s">
        <v>1187</v>
      </c>
      <c r="F1253" s="311">
        <f>F1247+F1252</f>
        <v>9528890.1799999997</v>
      </c>
      <c r="G1253" s="346"/>
      <c r="H1253" s="311">
        <f>H1247+H1252</f>
        <v>9311112.8800000008</v>
      </c>
      <c r="I1253" s="477"/>
      <c r="U1253" s="155" t="str">
        <f t="shared" si="155"/>
        <v>แสดง</v>
      </c>
    </row>
    <row r="1254" spans="1:21" ht="20.25" thickTop="1">
      <c r="A1254" s="300"/>
      <c r="B1254" s="352"/>
      <c r="C1254" s="357"/>
      <c r="D1254" s="352"/>
      <c r="E1254" s="320"/>
      <c r="F1254" s="320"/>
      <c r="G1254" s="346"/>
      <c r="H1254" s="320"/>
      <c r="I1254" s="320"/>
      <c r="U1254" s="155" t="str">
        <f t="shared" ref="U1254:U1255" si="163">IF($F$1253&lt;&gt;0,"แสดง",IF($H$1253&lt;&gt;0,"แสดง","  "))</f>
        <v>แสดง</v>
      </c>
    </row>
    <row r="1255" spans="1:21">
      <c r="U1255" s="155" t="str">
        <f t="shared" si="163"/>
        <v>แสดง</v>
      </c>
    </row>
    <row r="1256" spans="1:21">
      <c r="A1256" s="296"/>
      <c r="B1256" s="297"/>
      <c r="C1256" s="298"/>
      <c r="D1256" s="297"/>
      <c r="E1256" s="299" t="s">
        <v>2069</v>
      </c>
      <c r="F1256" s="293"/>
      <c r="G1256" s="293"/>
      <c r="H1256" s="293"/>
      <c r="I1256" s="476"/>
      <c r="U1256" s="155" t="str">
        <f>IF($F$1341&lt;&gt;0,"แสดง",IF($H$1341&lt;&gt;0,"แสดง","  "))</f>
        <v>แสดง</v>
      </c>
    </row>
    <row r="1257" spans="1:21">
      <c r="A1257" s="300"/>
      <c r="B1257" s="297"/>
      <c r="C1257" s="298"/>
      <c r="D1257" s="297"/>
      <c r="E1257" s="301"/>
      <c r="H1257" s="473" t="s">
        <v>973</v>
      </c>
      <c r="I1257" s="476"/>
      <c r="U1257" s="155" t="str">
        <f t="shared" ref="U1257:U1258" si="164">IF($F$1341&lt;&gt;0,"แสดง",IF($H$1341&lt;&gt;0,"แสดง","  "))</f>
        <v>แสดง</v>
      </c>
    </row>
    <row r="1258" spans="1:21">
      <c r="A1258" s="300"/>
      <c r="B1258" s="297"/>
      <c r="C1258" s="298"/>
      <c r="D1258" s="297"/>
      <c r="E1258" s="301"/>
      <c r="F1258" s="302">
        <v>2565</v>
      </c>
      <c r="G1258" s="302"/>
      <c r="H1258" s="302">
        <v>2564</v>
      </c>
      <c r="I1258" s="302"/>
      <c r="U1258" s="155" t="str">
        <f t="shared" si="164"/>
        <v>แสดง</v>
      </c>
    </row>
    <row r="1259" spans="1:21" hidden="1">
      <c r="A1259" s="303" t="s">
        <v>785</v>
      </c>
      <c r="B1259" s="304" t="s">
        <v>784</v>
      </c>
      <c r="C1259" s="212">
        <f>SUMIF('ตัดระหว่างกัน 2565'!D:D,$B1259,'ตัดระหว่างกัน 2565'!K:K)-SUMIF('ตัดระหว่างกัน 2565'!D:D,'หมายเหตุ (3)'!$B1259,'ตัดระหว่างกัน 2565'!L:L)</f>
        <v>0</v>
      </c>
      <c r="D1259" s="213">
        <f>SUMIF('ตัดระหว่างกัน 2564'!D:D,'หมายเหตุ (3)'!$B1259,'ตัดระหว่างกัน 2564'!K:K)-SUMIF('ตัดระหว่างกัน 2564'!D:D,$B1259,'ตัดระหว่างกัน 2564'!L:L)</f>
        <v>0</v>
      </c>
      <c r="E1259" s="180" t="s">
        <v>783</v>
      </c>
      <c r="F1259" s="194">
        <f>SUM(C1259:C1288)</f>
        <v>0</v>
      </c>
      <c r="G1259" s="194"/>
      <c r="H1259" s="194">
        <f>SUM(D1259:D1288)</f>
        <v>0</v>
      </c>
      <c r="I1259" s="307"/>
      <c r="U1259" s="155" t="str">
        <f t="shared" si="155"/>
        <v xml:space="preserve">  </v>
      </c>
    </row>
    <row r="1260" spans="1:21" hidden="1">
      <c r="A1260" s="303" t="s">
        <v>787</v>
      </c>
      <c r="B1260" s="304" t="s">
        <v>786</v>
      </c>
      <c r="C1260" s="212">
        <f>SUMIF('ตัดระหว่างกัน 2565'!D:D,$B1260,'ตัดระหว่างกัน 2565'!K:K)-SUMIF('ตัดระหว่างกัน 2565'!D:D,'หมายเหตุ (3)'!$B1260,'ตัดระหว่างกัน 2565'!L:L)</f>
        <v>0</v>
      </c>
      <c r="D1260" s="213">
        <f>SUMIF('ตัดระหว่างกัน 2564'!D:D,'หมายเหตุ (3)'!$B1260,'ตัดระหว่างกัน 2564'!K:K)-SUMIF('ตัดระหว่างกัน 2564'!D:D,$B1260,'ตัดระหว่างกัน 2564'!L:L)</f>
        <v>0</v>
      </c>
      <c r="E1260" s="305"/>
      <c r="F1260" s="305"/>
      <c r="G1260" s="305"/>
      <c r="H1260" s="305"/>
      <c r="I1260" s="307"/>
      <c r="U1260" s="155" t="str">
        <f t="shared" si="155"/>
        <v xml:space="preserve">  </v>
      </c>
    </row>
    <row r="1261" spans="1:21" hidden="1">
      <c r="A1261" s="303" t="s">
        <v>789</v>
      </c>
      <c r="B1261" s="304" t="s">
        <v>788</v>
      </c>
      <c r="C1261" s="212">
        <f>SUMIF('ตัดระหว่างกัน 2565'!D:D,$B1261,'ตัดระหว่างกัน 2565'!K:K)-SUMIF('ตัดระหว่างกัน 2565'!D:D,'หมายเหตุ (3)'!$B1261,'ตัดระหว่างกัน 2565'!L:L)</f>
        <v>0</v>
      </c>
      <c r="D1261" s="213">
        <f>SUMIF('ตัดระหว่างกัน 2564'!D:D,'หมายเหตุ (3)'!$B1261,'ตัดระหว่างกัน 2564'!K:K)-SUMIF('ตัดระหว่างกัน 2564'!D:D,$B1261,'ตัดระหว่างกัน 2564'!L:L)</f>
        <v>0</v>
      </c>
      <c r="E1261" s="305"/>
      <c r="F1261" s="305"/>
      <c r="G1261" s="305"/>
      <c r="H1261" s="305"/>
      <c r="I1261" s="307"/>
      <c r="U1261" s="155" t="str">
        <f t="shared" si="155"/>
        <v xml:space="preserve">  </v>
      </c>
    </row>
    <row r="1262" spans="1:21" hidden="1">
      <c r="A1262" s="303" t="s">
        <v>791</v>
      </c>
      <c r="B1262" s="304" t="s">
        <v>790</v>
      </c>
      <c r="C1262" s="212">
        <f>SUMIF('ตัดระหว่างกัน 2565'!D:D,$B1262,'ตัดระหว่างกัน 2565'!K:K)-SUMIF('ตัดระหว่างกัน 2565'!D:D,'หมายเหตุ (3)'!$B1262,'ตัดระหว่างกัน 2565'!L:L)</f>
        <v>0</v>
      </c>
      <c r="D1262" s="213">
        <f>SUMIF('ตัดระหว่างกัน 2564'!D:D,'หมายเหตุ (3)'!$B1262,'ตัดระหว่างกัน 2564'!K:K)-SUMIF('ตัดระหว่างกัน 2564'!D:D,$B1262,'ตัดระหว่างกัน 2564'!L:L)</f>
        <v>0</v>
      </c>
      <c r="E1262" s="305"/>
      <c r="F1262" s="305"/>
      <c r="G1262" s="305"/>
      <c r="H1262" s="305"/>
      <c r="I1262" s="307"/>
      <c r="U1262" s="155" t="str">
        <f t="shared" si="155"/>
        <v xml:space="preserve">  </v>
      </c>
    </row>
    <row r="1263" spans="1:21" hidden="1">
      <c r="A1263" s="303" t="s">
        <v>793</v>
      </c>
      <c r="B1263" s="304" t="s">
        <v>792</v>
      </c>
      <c r="C1263" s="212">
        <f>SUMIF('ตัดระหว่างกัน 2565'!D:D,$B1263,'ตัดระหว่างกัน 2565'!K:K)-SUMIF('ตัดระหว่างกัน 2565'!D:D,'หมายเหตุ (3)'!$B1263,'ตัดระหว่างกัน 2565'!L:L)</f>
        <v>0</v>
      </c>
      <c r="D1263" s="213">
        <f>SUMIF('ตัดระหว่างกัน 2564'!D:D,'หมายเหตุ (3)'!$B1263,'ตัดระหว่างกัน 2564'!K:K)-SUMIF('ตัดระหว่างกัน 2564'!D:D,$B1263,'ตัดระหว่างกัน 2564'!L:L)</f>
        <v>0</v>
      </c>
      <c r="E1263" s="305"/>
      <c r="F1263" s="305"/>
      <c r="G1263" s="305"/>
      <c r="H1263" s="305"/>
      <c r="I1263" s="307"/>
      <c r="U1263" s="155" t="str">
        <f t="shared" si="155"/>
        <v xml:space="preserve">  </v>
      </c>
    </row>
    <row r="1264" spans="1:21" hidden="1">
      <c r="A1264" s="303" t="s">
        <v>795</v>
      </c>
      <c r="B1264" s="304" t="s">
        <v>794</v>
      </c>
      <c r="C1264" s="212">
        <f>SUMIF('ตัดระหว่างกัน 2565'!D:D,$B1264,'ตัดระหว่างกัน 2565'!K:K)-SUMIF('ตัดระหว่างกัน 2565'!D:D,'หมายเหตุ (3)'!$B1264,'ตัดระหว่างกัน 2565'!L:L)</f>
        <v>0</v>
      </c>
      <c r="D1264" s="213">
        <f>SUMIF('ตัดระหว่างกัน 2564'!D:D,'หมายเหตุ (3)'!$B1264,'ตัดระหว่างกัน 2564'!K:K)-SUMIF('ตัดระหว่างกัน 2564'!D:D,$B1264,'ตัดระหว่างกัน 2564'!L:L)</f>
        <v>0</v>
      </c>
      <c r="E1264" s="305"/>
      <c r="F1264" s="305"/>
      <c r="G1264" s="305"/>
      <c r="H1264" s="305"/>
      <c r="I1264" s="307"/>
      <c r="U1264" s="155" t="str">
        <f t="shared" si="155"/>
        <v xml:space="preserve">  </v>
      </c>
    </row>
    <row r="1265" spans="1:21" hidden="1">
      <c r="A1265" s="303" t="s">
        <v>797</v>
      </c>
      <c r="B1265" s="304" t="s">
        <v>796</v>
      </c>
      <c r="C1265" s="212">
        <f>SUMIF('ตัดระหว่างกัน 2565'!D:D,$B1265,'ตัดระหว่างกัน 2565'!K:K)-SUMIF('ตัดระหว่างกัน 2565'!D:D,'หมายเหตุ (3)'!$B1265,'ตัดระหว่างกัน 2565'!L:L)</f>
        <v>0</v>
      </c>
      <c r="D1265" s="213">
        <f>SUMIF('ตัดระหว่างกัน 2564'!D:D,'หมายเหตุ (3)'!$B1265,'ตัดระหว่างกัน 2564'!K:K)-SUMIF('ตัดระหว่างกัน 2564'!D:D,$B1265,'ตัดระหว่างกัน 2564'!L:L)</f>
        <v>0</v>
      </c>
      <c r="E1265" s="305"/>
      <c r="F1265" s="305"/>
      <c r="G1265" s="305"/>
      <c r="H1265" s="305"/>
      <c r="I1265" s="307"/>
      <c r="U1265" s="155" t="str">
        <f t="shared" si="155"/>
        <v xml:space="preserve">  </v>
      </c>
    </row>
    <row r="1266" spans="1:21" hidden="1">
      <c r="A1266" s="303" t="s">
        <v>799</v>
      </c>
      <c r="B1266" s="304" t="s">
        <v>798</v>
      </c>
      <c r="C1266" s="212">
        <f>SUMIF('ตัดระหว่างกัน 2565'!D:D,$B1266,'ตัดระหว่างกัน 2565'!K:K)-SUMIF('ตัดระหว่างกัน 2565'!D:D,'หมายเหตุ (3)'!$B1266,'ตัดระหว่างกัน 2565'!L:L)</f>
        <v>0</v>
      </c>
      <c r="D1266" s="213">
        <f>SUMIF('ตัดระหว่างกัน 2564'!D:D,'หมายเหตุ (3)'!$B1266,'ตัดระหว่างกัน 2564'!K:K)-SUMIF('ตัดระหว่างกัน 2564'!D:D,$B1266,'ตัดระหว่างกัน 2564'!L:L)</f>
        <v>0</v>
      </c>
      <c r="E1266" s="305"/>
      <c r="F1266" s="305"/>
      <c r="G1266" s="305"/>
      <c r="H1266" s="305"/>
      <c r="I1266" s="307"/>
      <c r="U1266" s="155" t="str">
        <f t="shared" si="155"/>
        <v xml:space="preserve">  </v>
      </c>
    </row>
    <row r="1267" spans="1:21" hidden="1">
      <c r="A1267" s="303" t="s">
        <v>801</v>
      </c>
      <c r="B1267" s="304" t="s">
        <v>800</v>
      </c>
      <c r="C1267" s="212">
        <f>SUMIF('ตัดระหว่างกัน 2565'!D:D,$B1267,'ตัดระหว่างกัน 2565'!K:K)-SUMIF('ตัดระหว่างกัน 2565'!D:D,'หมายเหตุ (3)'!$B1267,'ตัดระหว่างกัน 2565'!L:L)</f>
        <v>0</v>
      </c>
      <c r="D1267" s="213">
        <f>SUMIF('ตัดระหว่างกัน 2564'!D:D,'หมายเหตุ (3)'!$B1267,'ตัดระหว่างกัน 2564'!K:K)-SUMIF('ตัดระหว่างกัน 2564'!D:D,$B1267,'ตัดระหว่างกัน 2564'!L:L)</f>
        <v>0</v>
      </c>
      <c r="E1267" s="305"/>
      <c r="F1267" s="305"/>
      <c r="G1267" s="305"/>
      <c r="H1267" s="305"/>
      <c r="I1267" s="307"/>
      <c r="U1267" s="155" t="str">
        <f t="shared" si="155"/>
        <v xml:space="preserve">  </v>
      </c>
    </row>
    <row r="1268" spans="1:21" hidden="1">
      <c r="A1268" s="303" t="s">
        <v>803</v>
      </c>
      <c r="B1268" s="304" t="s">
        <v>802</v>
      </c>
      <c r="C1268" s="212">
        <f>SUMIF('ตัดระหว่างกัน 2565'!D:D,$B1268,'ตัดระหว่างกัน 2565'!K:K)-SUMIF('ตัดระหว่างกัน 2565'!D:D,'หมายเหตุ (3)'!$B1268,'ตัดระหว่างกัน 2565'!L:L)</f>
        <v>0</v>
      </c>
      <c r="D1268" s="213">
        <f>SUMIF('ตัดระหว่างกัน 2564'!D:D,'หมายเหตุ (3)'!$B1268,'ตัดระหว่างกัน 2564'!K:K)-SUMIF('ตัดระหว่างกัน 2564'!D:D,$B1268,'ตัดระหว่างกัน 2564'!L:L)</f>
        <v>0</v>
      </c>
      <c r="E1268" s="305"/>
      <c r="F1268" s="305"/>
      <c r="G1268" s="305"/>
      <c r="H1268" s="305"/>
      <c r="I1268" s="307"/>
      <c r="U1268" s="155" t="str">
        <f t="shared" si="155"/>
        <v xml:space="preserve">  </v>
      </c>
    </row>
    <row r="1269" spans="1:21" hidden="1">
      <c r="A1269" s="303" t="s">
        <v>805</v>
      </c>
      <c r="B1269" s="304" t="s">
        <v>804</v>
      </c>
      <c r="C1269" s="212">
        <f>SUMIF('ตัดระหว่างกัน 2565'!D:D,$B1269,'ตัดระหว่างกัน 2565'!K:K)-SUMIF('ตัดระหว่างกัน 2565'!D:D,'หมายเหตุ (3)'!$B1269,'ตัดระหว่างกัน 2565'!L:L)</f>
        <v>0</v>
      </c>
      <c r="D1269" s="213">
        <f>SUMIF('ตัดระหว่างกัน 2564'!D:D,'หมายเหตุ (3)'!$B1269,'ตัดระหว่างกัน 2564'!K:K)-SUMIF('ตัดระหว่างกัน 2564'!D:D,$B1269,'ตัดระหว่างกัน 2564'!L:L)</f>
        <v>0</v>
      </c>
      <c r="E1269" s="305"/>
      <c r="F1269" s="305"/>
      <c r="G1269" s="305"/>
      <c r="H1269" s="305"/>
      <c r="I1269" s="307"/>
      <c r="U1269" s="155" t="str">
        <f t="shared" si="155"/>
        <v xml:space="preserve">  </v>
      </c>
    </row>
    <row r="1270" spans="1:21" hidden="1">
      <c r="A1270" s="303" t="s">
        <v>807</v>
      </c>
      <c r="B1270" s="304" t="s">
        <v>806</v>
      </c>
      <c r="C1270" s="212">
        <f>SUMIF('ตัดระหว่างกัน 2565'!D:D,$B1270,'ตัดระหว่างกัน 2565'!K:K)-SUMIF('ตัดระหว่างกัน 2565'!D:D,'หมายเหตุ (3)'!$B1270,'ตัดระหว่างกัน 2565'!L:L)</f>
        <v>0</v>
      </c>
      <c r="D1270" s="213">
        <f>SUMIF('ตัดระหว่างกัน 2564'!D:D,'หมายเหตุ (3)'!$B1270,'ตัดระหว่างกัน 2564'!K:K)-SUMIF('ตัดระหว่างกัน 2564'!D:D,$B1270,'ตัดระหว่างกัน 2564'!L:L)</f>
        <v>0</v>
      </c>
      <c r="E1270" s="305"/>
      <c r="F1270" s="305"/>
      <c r="G1270" s="305"/>
      <c r="H1270" s="305"/>
      <c r="I1270" s="307"/>
      <c r="U1270" s="155" t="str">
        <f t="shared" si="155"/>
        <v xml:space="preserve">  </v>
      </c>
    </row>
    <row r="1271" spans="1:21" hidden="1">
      <c r="A1271" s="303" t="s">
        <v>809</v>
      </c>
      <c r="B1271" s="304" t="s">
        <v>808</v>
      </c>
      <c r="C1271" s="212">
        <f>SUMIF('ตัดระหว่างกัน 2565'!D:D,$B1271,'ตัดระหว่างกัน 2565'!K:K)-SUMIF('ตัดระหว่างกัน 2565'!D:D,'หมายเหตุ (3)'!$B1271,'ตัดระหว่างกัน 2565'!L:L)</f>
        <v>0</v>
      </c>
      <c r="D1271" s="213">
        <f>SUMIF('ตัดระหว่างกัน 2564'!D:D,'หมายเหตุ (3)'!$B1271,'ตัดระหว่างกัน 2564'!K:K)-SUMIF('ตัดระหว่างกัน 2564'!D:D,$B1271,'ตัดระหว่างกัน 2564'!L:L)</f>
        <v>0</v>
      </c>
      <c r="E1271" s="305"/>
      <c r="F1271" s="305"/>
      <c r="G1271" s="305"/>
      <c r="H1271" s="305"/>
      <c r="I1271" s="307"/>
      <c r="U1271" s="155" t="str">
        <f t="shared" si="155"/>
        <v xml:space="preserve">  </v>
      </c>
    </row>
    <row r="1272" spans="1:21" hidden="1">
      <c r="A1272" s="303" t="s">
        <v>811</v>
      </c>
      <c r="B1272" s="304" t="s">
        <v>810</v>
      </c>
      <c r="C1272" s="212">
        <f>SUMIF('ตัดระหว่างกัน 2565'!D:D,$B1272,'ตัดระหว่างกัน 2565'!K:K)-SUMIF('ตัดระหว่างกัน 2565'!D:D,'หมายเหตุ (3)'!$B1272,'ตัดระหว่างกัน 2565'!L:L)</f>
        <v>0</v>
      </c>
      <c r="D1272" s="213">
        <f>SUMIF('ตัดระหว่างกัน 2564'!D:D,'หมายเหตุ (3)'!$B1272,'ตัดระหว่างกัน 2564'!K:K)-SUMIF('ตัดระหว่างกัน 2564'!D:D,$B1272,'ตัดระหว่างกัน 2564'!L:L)</f>
        <v>0</v>
      </c>
      <c r="E1272" s="305"/>
      <c r="F1272" s="305"/>
      <c r="G1272" s="305"/>
      <c r="H1272" s="305"/>
      <c r="I1272" s="307"/>
      <c r="U1272" s="155" t="str">
        <f t="shared" si="155"/>
        <v xml:space="preserve">  </v>
      </c>
    </row>
    <row r="1273" spans="1:21" hidden="1">
      <c r="A1273" s="303" t="s">
        <v>813</v>
      </c>
      <c r="B1273" s="304" t="s">
        <v>812</v>
      </c>
      <c r="C1273" s="212">
        <f>SUMIF('ตัดระหว่างกัน 2565'!D:D,$B1273,'ตัดระหว่างกัน 2565'!K:K)-SUMIF('ตัดระหว่างกัน 2565'!D:D,'หมายเหตุ (3)'!$B1273,'ตัดระหว่างกัน 2565'!L:L)</f>
        <v>0</v>
      </c>
      <c r="D1273" s="213">
        <f>SUMIF('ตัดระหว่างกัน 2564'!D:D,'หมายเหตุ (3)'!$B1273,'ตัดระหว่างกัน 2564'!K:K)-SUMIF('ตัดระหว่างกัน 2564'!D:D,$B1273,'ตัดระหว่างกัน 2564'!L:L)</f>
        <v>0</v>
      </c>
      <c r="E1273" s="305"/>
      <c r="F1273" s="305"/>
      <c r="G1273" s="305"/>
      <c r="H1273" s="305"/>
      <c r="I1273" s="307"/>
      <c r="U1273" s="155" t="str">
        <f t="shared" si="155"/>
        <v xml:space="preserve">  </v>
      </c>
    </row>
    <row r="1274" spans="1:21" hidden="1">
      <c r="A1274" s="303" t="s">
        <v>815</v>
      </c>
      <c r="B1274" s="304" t="s">
        <v>814</v>
      </c>
      <c r="C1274" s="212">
        <f>SUMIF('ตัดระหว่างกัน 2565'!D:D,$B1274,'ตัดระหว่างกัน 2565'!K:K)-SUMIF('ตัดระหว่างกัน 2565'!D:D,'หมายเหตุ (3)'!$B1274,'ตัดระหว่างกัน 2565'!L:L)</f>
        <v>0</v>
      </c>
      <c r="D1274" s="213">
        <f>SUMIF('ตัดระหว่างกัน 2564'!D:D,'หมายเหตุ (3)'!$B1274,'ตัดระหว่างกัน 2564'!K:K)-SUMIF('ตัดระหว่างกัน 2564'!D:D,$B1274,'ตัดระหว่างกัน 2564'!L:L)</f>
        <v>0</v>
      </c>
      <c r="E1274" s="305"/>
      <c r="F1274" s="305"/>
      <c r="G1274" s="305"/>
      <c r="H1274" s="305"/>
      <c r="I1274" s="307"/>
      <c r="U1274" s="155" t="str">
        <f t="shared" si="155"/>
        <v xml:space="preserve">  </v>
      </c>
    </row>
    <row r="1275" spans="1:21" hidden="1">
      <c r="A1275" s="303" t="s">
        <v>817</v>
      </c>
      <c r="B1275" s="304" t="s">
        <v>816</v>
      </c>
      <c r="C1275" s="212">
        <f>SUMIF('ตัดระหว่างกัน 2565'!D:D,$B1275,'ตัดระหว่างกัน 2565'!K:K)-SUMIF('ตัดระหว่างกัน 2565'!D:D,'หมายเหตุ (3)'!$B1275,'ตัดระหว่างกัน 2565'!L:L)</f>
        <v>0</v>
      </c>
      <c r="D1275" s="213">
        <f>SUMIF('ตัดระหว่างกัน 2564'!D:D,'หมายเหตุ (3)'!$B1275,'ตัดระหว่างกัน 2564'!K:K)-SUMIF('ตัดระหว่างกัน 2564'!D:D,$B1275,'ตัดระหว่างกัน 2564'!L:L)</f>
        <v>0</v>
      </c>
      <c r="E1275" s="305"/>
      <c r="F1275" s="305"/>
      <c r="G1275" s="305"/>
      <c r="H1275" s="305"/>
      <c r="I1275" s="307"/>
      <c r="U1275" s="155" t="str">
        <f t="shared" si="155"/>
        <v xml:space="preserve">  </v>
      </c>
    </row>
    <row r="1276" spans="1:21" hidden="1">
      <c r="A1276" s="303" t="s">
        <v>819</v>
      </c>
      <c r="B1276" s="304" t="s">
        <v>818</v>
      </c>
      <c r="C1276" s="212">
        <f>SUMIF('ตัดระหว่างกัน 2565'!D:D,$B1276,'ตัดระหว่างกัน 2565'!K:K)-SUMIF('ตัดระหว่างกัน 2565'!D:D,'หมายเหตุ (3)'!$B1276,'ตัดระหว่างกัน 2565'!L:L)</f>
        <v>0</v>
      </c>
      <c r="D1276" s="213">
        <f>SUMIF('ตัดระหว่างกัน 2564'!D:D,'หมายเหตุ (3)'!$B1276,'ตัดระหว่างกัน 2564'!K:K)-SUMIF('ตัดระหว่างกัน 2564'!D:D,$B1276,'ตัดระหว่างกัน 2564'!L:L)</f>
        <v>0</v>
      </c>
      <c r="E1276" s="305"/>
      <c r="F1276" s="305"/>
      <c r="G1276" s="305"/>
      <c r="H1276" s="305"/>
      <c r="I1276" s="307"/>
      <c r="U1276" s="155" t="str">
        <f t="shared" si="155"/>
        <v xml:space="preserve">  </v>
      </c>
    </row>
    <row r="1277" spans="1:21" hidden="1">
      <c r="A1277" s="303" t="s">
        <v>821</v>
      </c>
      <c r="B1277" s="304" t="s">
        <v>820</v>
      </c>
      <c r="C1277" s="212">
        <f>SUMIF('ตัดระหว่างกัน 2565'!D:D,$B1277,'ตัดระหว่างกัน 2565'!K:K)-SUMIF('ตัดระหว่างกัน 2565'!D:D,'หมายเหตุ (3)'!$B1277,'ตัดระหว่างกัน 2565'!L:L)</f>
        <v>0</v>
      </c>
      <c r="D1277" s="213">
        <f>SUMIF('ตัดระหว่างกัน 2564'!D:D,'หมายเหตุ (3)'!$B1277,'ตัดระหว่างกัน 2564'!K:K)-SUMIF('ตัดระหว่างกัน 2564'!D:D,$B1277,'ตัดระหว่างกัน 2564'!L:L)</f>
        <v>0</v>
      </c>
      <c r="E1277" s="305"/>
      <c r="F1277" s="305"/>
      <c r="G1277" s="305"/>
      <c r="H1277" s="305"/>
      <c r="I1277" s="307"/>
      <c r="U1277" s="155" t="str">
        <f t="shared" si="155"/>
        <v xml:space="preserve">  </v>
      </c>
    </row>
    <row r="1278" spans="1:21" hidden="1">
      <c r="A1278" s="303" t="s">
        <v>823</v>
      </c>
      <c r="B1278" s="304" t="s">
        <v>822</v>
      </c>
      <c r="C1278" s="212">
        <f>SUMIF('ตัดระหว่างกัน 2565'!D:D,$B1278,'ตัดระหว่างกัน 2565'!K:K)-SUMIF('ตัดระหว่างกัน 2565'!D:D,'หมายเหตุ (3)'!$B1278,'ตัดระหว่างกัน 2565'!L:L)</f>
        <v>0</v>
      </c>
      <c r="D1278" s="213">
        <f>SUMIF('ตัดระหว่างกัน 2564'!D:D,'หมายเหตุ (3)'!$B1278,'ตัดระหว่างกัน 2564'!K:K)-SUMIF('ตัดระหว่างกัน 2564'!D:D,$B1278,'ตัดระหว่างกัน 2564'!L:L)</f>
        <v>0</v>
      </c>
      <c r="E1278" s="305"/>
      <c r="F1278" s="305"/>
      <c r="G1278" s="305"/>
      <c r="H1278" s="305"/>
      <c r="I1278" s="307"/>
      <c r="U1278" s="155" t="str">
        <f t="shared" si="155"/>
        <v xml:space="preserve">  </v>
      </c>
    </row>
    <row r="1279" spans="1:21" hidden="1">
      <c r="A1279" s="303" t="s">
        <v>825</v>
      </c>
      <c r="B1279" s="304" t="s">
        <v>824</v>
      </c>
      <c r="C1279" s="212">
        <f>SUMIF('ตัดระหว่างกัน 2565'!D:D,$B1279,'ตัดระหว่างกัน 2565'!K:K)-SUMIF('ตัดระหว่างกัน 2565'!D:D,'หมายเหตุ (3)'!$B1279,'ตัดระหว่างกัน 2565'!L:L)</f>
        <v>0</v>
      </c>
      <c r="D1279" s="213">
        <f>SUMIF('ตัดระหว่างกัน 2564'!D:D,'หมายเหตุ (3)'!$B1279,'ตัดระหว่างกัน 2564'!K:K)-SUMIF('ตัดระหว่างกัน 2564'!D:D,$B1279,'ตัดระหว่างกัน 2564'!L:L)</f>
        <v>0</v>
      </c>
      <c r="E1279" s="305"/>
      <c r="F1279" s="305"/>
      <c r="G1279" s="305"/>
      <c r="H1279" s="305"/>
      <c r="I1279" s="307"/>
      <c r="U1279" s="155" t="str">
        <f t="shared" si="155"/>
        <v xml:space="preserve">  </v>
      </c>
    </row>
    <row r="1280" spans="1:21" hidden="1">
      <c r="A1280" s="303" t="s">
        <v>827</v>
      </c>
      <c r="B1280" s="304" t="s">
        <v>826</v>
      </c>
      <c r="C1280" s="212">
        <f>SUMIF('ตัดระหว่างกัน 2565'!D:D,$B1280,'ตัดระหว่างกัน 2565'!K:K)-SUMIF('ตัดระหว่างกัน 2565'!D:D,'หมายเหตุ (3)'!$B1280,'ตัดระหว่างกัน 2565'!L:L)</f>
        <v>0</v>
      </c>
      <c r="D1280" s="213">
        <f>SUMIF('ตัดระหว่างกัน 2564'!D:D,'หมายเหตุ (3)'!$B1280,'ตัดระหว่างกัน 2564'!K:K)-SUMIF('ตัดระหว่างกัน 2564'!D:D,$B1280,'ตัดระหว่างกัน 2564'!L:L)</f>
        <v>0</v>
      </c>
      <c r="E1280" s="305"/>
      <c r="F1280" s="305"/>
      <c r="G1280" s="305"/>
      <c r="H1280" s="305"/>
      <c r="I1280" s="307"/>
      <c r="U1280" s="155" t="str">
        <f t="shared" si="155"/>
        <v xml:space="preserve">  </v>
      </c>
    </row>
    <row r="1281" spans="1:21" hidden="1">
      <c r="A1281" s="303" t="s">
        <v>829</v>
      </c>
      <c r="B1281" s="304" t="s">
        <v>828</v>
      </c>
      <c r="C1281" s="212">
        <f>SUMIF('ตัดระหว่างกัน 2565'!D:D,$B1281,'ตัดระหว่างกัน 2565'!K:K)-SUMIF('ตัดระหว่างกัน 2565'!D:D,'หมายเหตุ (3)'!$B1281,'ตัดระหว่างกัน 2565'!L:L)</f>
        <v>0</v>
      </c>
      <c r="D1281" s="213">
        <f>SUMIF('ตัดระหว่างกัน 2564'!D:D,'หมายเหตุ (3)'!$B1281,'ตัดระหว่างกัน 2564'!K:K)-SUMIF('ตัดระหว่างกัน 2564'!D:D,$B1281,'ตัดระหว่างกัน 2564'!L:L)</f>
        <v>0</v>
      </c>
      <c r="E1281" s="305"/>
      <c r="F1281" s="305"/>
      <c r="G1281" s="305"/>
      <c r="H1281" s="305"/>
      <c r="I1281" s="307"/>
      <c r="U1281" s="155" t="str">
        <f t="shared" si="155"/>
        <v xml:space="preserve">  </v>
      </c>
    </row>
    <row r="1282" spans="1:21" hidden="1">
      <c r="A1282" s="303" t="s">
        <v>831</v>
      </c>
      <c r="B1282" s="304" t="s">
        <v>830</v>
      </c>
      <c r="C1282" s="212">
        <f>SUMIF('ตัดระหว่างกัน 2565'!D:D,$B1282,'ตัดระหว่างกัน 2565'!K:K)-SUMIF('ตัดระหว่างกัน 2565'!D:D,'หมายเหตุ (3)'!$B1282,'ตัดระหว่างกัน 2565'!L:L)</f>
        <v>0</v>
      </c>
      <c r="D1282" s="213">
        <f>SUMIF('ตัดระหว่างกัน 2564'!D:D,'หมายเหตุ (3)'!$B1282,'ตัดระหว่างกัน 2564'!K:K)-SUMIF('ตัดระหว่างกัน 2564'!D:D,$B1282,'ตัดระหว่างกัน 2564'!L:L)</f>
        <v>0</v>
      </c>
      <c r="E1282" s="305"/>
      <c r="F1282" s="305"/>
      <c r="G1282" s="305"/>
      <c r="H1282" s="305"/>
      <c r="I1282" s="307"/>
      <c r="U1282" s="155" t="str">
        <f t="shared" ref="U1282:U1341" si="165">IF(F1282&lt;&gt;0,"แสดง",IF(H1282&lt;&gt;0,"แสดง","  "))</f>
        <v xml:space="preserve">  </v>
      </c>
    </row>
    <row r="1283" spans="1:21" hidden="1">
      <c r="A1283" s="303" t="s">
        <v>833</v>
      </c>
      <c r="B1283" s="304" t="s">
        <v>832</v>
      </c>
      <c r="C1283" s="212">
        <f>SUMIF('ตัดระหว่างกัน 2565'!D:D,$B1283,'ตัดระหว่างกัน 2565'!K:K)-SUMIF('ตัดระหว่างกัน 2565'!D:D,'หมายเหตุ (3)'!$B1283,'ตัดระหว่างกัน 2565'!L:L)</f>
        <v>0</v>
      </c>
      <c r="D1283" s="213">
        <f>SUMIF('ตัดระหว่างกัน 2564'!D:D,'หมายเหตุ (3)'!$B1283,'ตัดระหว่างกัน 2564'!K:K)-SUMIF('ตัดระหว่างกัน 2564'!D:D,$B1283,'ตัดระหว่างกัน 2564'!L:L)</f>
        <v>0</v>
      </c>
      <c r="E1283" s="305"/>
      <c r="F1283" s="305"/>
      <c r="G1283" s="305"/>
      <c r="H1283" s="305"/>
      <c r="I1283" s="307"/>
      <c r="U1283" s="155" t="str">
        <f t="shared" si="165"/>
        <v xml:space="preserve">  </v>
      </c>
    </row>
    <row r="1284" spans="1:21" hidden="1">
      <c r="A1284" s="303" t="s">
        <v>835</v>
      </c>
      <c r="B1284" s="304" t="s">
        <v>834</v>
      </c>
      <c r="C1284" s="212">
        <f>SUMIF('ตัดระหว่างกัน 2565'!D:D,$B1284,'ตัดระหว่างกัน 2565'!K:K)-SUMIF('ตัดระหว่างกัน 2565'!D:D,'หมายเหตุ (3)'!$B1284,'ตัดระหว่างกัน 2565'!L:L)</f>
        <v>0</v>
      </c>
      <c r="D1284" s="213">
        <f>SUMIF('ตัดระหว่างกัน 2564'!D:D,'หมายเหตุ (3)'!$B1284,'ตัดระหว่างกัน 2564'!K:K)-SUMIF('ตัดระหว่างกัน 2564'!D:D,$B1284,'ตัดระหว่างกัน 2564'!L:L)</f>
        <v>0</v>
      </c>
      <c r="E1284" s="305"/>
      <c r="F1284" s="305"/>
      <c r="G1284" s="305"/>
      <c r="H1284" s="305"/>
      <c r="I1284" s="307"/>
      <c r="U1284" s="155" t="str">
        <f t="shared" si="165"/>
        <v xml:space="preserve">  </v>
      </c>
    </row>
    <row r="1285" spans="1:21" hidden="1">
      <c r="A1285" s="303" t="s">
        <v>837</v>
      </c>
      <c r="B1285" s="304" t="s">
        <v>836</v>
      </c>
      <c r="C1285" s="212">
        <f>SUMIF('ตัดระหว่างกัน 2565'!D:D,$B1285,'ตัดระหว่างกัน 2565'!K:K)-SUMIF('ตัดระหว่างกัน 2565'!D:D,'หมายเหตุ (3)'!$B1285,'ตัดระหว่างกัน 2565'!L:L)</f>
        <v>0</v>
      </c>
      <c r="D1285" s="213">
        <f>SUMIF('ตัดระหว่างกัน 2564'!D:D,'หมายเหตุ (3)'!$B1285,'ตัดระหว่างกัน 2564'!K:K)-SUMIF('ตัดระหว่างกัน 2564'!D:D,$B1285,'ตัดระหว่างกัน 2564'!L:L)</f>
        <v>0</v>
      </c>
      <c r="E1285" s="305"/>
      <c r="F1285" s="305"/>
      <c r="G1285" s="305"/>
      <c r="H1285" s="305"/>
      <c r="I1285" s="307"/>
      <c r="U1285" s="155" t="str">
        <f t="shared" si="165"/>
        <v xml:space="preserve">  </v>
      </c>
    </row>
    <row r="1286" spans="1:21" hidden="1">
      <c r="A1286" s="303" t="s">
        <v>839</v>
      </c>
      <c r="B1286" s="304" t="s">
        <v>838</v>
      </c>
      <c r="C1286" s="212">
        <f>SUMIF('ตัดระหว่างกัน 2565'!D:D,$B1286,'ตัดระหว่างกัน 2565'!K:K)-SUMIF('ตัดระหว่างกัน 2565'!D:D,'หมายเหตุ (3)'!$B1286,'ตัดระหว่างกัน 2565'!L:L)</f>
        <v>0</v>
      </c>
      <c r="D1286" s="213">
        <f>SUMIF('ตัดระหว่างกัน 2564'!D:D,'หมายเหตุ (3)'!$B1286,'ตัดระหว่างกัน 2564'!K:K)-SUMIF('ตัดระหว่างกัน 2564'!D:D,$B1286,'ตัดระหว่างกัน 2564'!L:L)</f>
        <v>0</v>
      </c>
      <c r="E1286" s="305"/>
      <c r="F1286" s="305"/>
      <c r="G1286" s="305"/>
      <c r="H1286" s="305"/>
      <c r="I1286" s="307"/>
      <c r="U1286" s="155" t="str">
        <f t="shared" si="165"/>
        <v xml:space="preserve">  </v>
      </c>
    </row>
    <row r="1287" spans="1:21" hidden="1">
      <c r="A1287" s="303" t="s">
        <v>841</v>
      </c>
      <c r="B1287" s="304" t="s">
        <v>840</v>
      </c>
      <c r="C1287" s="212">
        <f>SUMIF('ตัดระหว่างกัน 2565'!D:D,$B1287,'ตัดระหว่างกัน 2565'!K:K)-SUMIF('ตัดระหว่างกัน 2565'!D:D,'หมายเหตุ (3)'!$B1287,'ตัดระหว่างกัน 2565'!L:L)</f>
        <v>0</v>
      </c>
      <c r="D1287" s="213">
        <f>SUMIF('ตัดระหว่างกัน 2564'!D:D,'หมายเหตุ (3)'!$B1287,'ตัดระหว่างกัน 2564'!K:K)-SUMIF('ตัดระหว่างกัน 2564'!D:D,$B1287,'ตัดระหว่างกัน 2564'!L:L)</f>
        <v>0</v>
      </c>
      <c r="E1287" s="305"/>
      <c r="F1287" s="305"/>
      <c r="G1287" s="305"/>
      <c r="H1287" s="305"/>
      <c r="I1287" s="307"/>
      <c r="U1287" s="155" t="str">
        <f t="shared" si="165"/>
        <v xml:space="preserve">  </v>
      </c>
    </row>
    <row r="1288" spans="1:21" hidden="1">
      <c r="A1288" s="303" t="s">
        <v>843</v>
      </c>
      <c r="B1288" s="304" t="s">
        <v>842</v>
      </c>
      <c r="C1288" s="212">
        <f>SUMIF('ตัดระหว่างกัน 2565'!D:D,$B1288,'ตัดระหว่างกัน 2565'!K:K)-SUMIF('ตัดระหว่างกัน 2565'!D:D,'หมายเหตุ (3)'!$B1288,'ตัดระหว่างกัน 2565'!L:L)</f>
        <v>0</v>
      </c>
      <c r="D1288" s="213">
        <f>SUMIF('ตัดระหว่างกัน 2564'!D:D,'หมายเหตุ (3)'!$B1288,'ตัดระหว่างกัน 2564'!K:K)-SUMIF('ตัดระหว่างกัน 2564'!D:D,$B1288,'ตัดระหว่างกัน 2564'!L:L)</f>
        <v>0</v>
      </c>
      <c r="E1288" s="305"/>
      <c r="F1288" s="305"/>
      <c r="G1288" s="305"/>
      <c r="H1288" s="305"/>
      <c r="I1288" s="307"/>
      <c r="U1288" s="155" t="str">
        <f t="shared" si="165"/>
        <v xml:space="preserve">  </v>
      </c>
    </row>
    <row r="1289" spans="1:21" hidden="1">
      <c r="A1289" s="308" t="s">
        <v>846</v>
      </c>
      <c r="B1289" s="348" t="s">
        <v>845</v>
      </c>
      <c r="C1289" s="212">
        <f>SUMIF('ตัดระหว่างกัน 2565'!D:D,$B1289,'ตัดระหว่างกัน 2565'!K:K)-SUMIF('ตัดระหว่างกัน 2565'!D:D,'หมายเหตุ (3)'!$B1289,'ตัดระหว่างกัน 2565'!L:L)</f>
        <v>0</v>
      </c>
      <c r="D1289" s="213">
        <f>SUMIF('ตัดระหว่างกัน 2564'!D:D,'หมายเหตุ (3)'!$B1289,'ตัดระหว่างกัน 2564'!K:K)-SUMIF('ตัดระหว่างกัน 2564'!D:D,$B1289,'ตัดระหว่างกัน 2564'!L:L)</f>
        <v>0</v>
      </c>
      <c r="E1289" s="305" t="s">
        <v>844</v>
      </c>
      <c r="F1289" s="351">
        <f>SUM(C1289:C1322)</f>
        <v>0</v>
      </c>
      <c r="G1289" s="351"/>
      <c r="H1289" s="351">
        <f>SUM(D1289:D1322)</f>
        <v>0</v>
      </c>
      <c r="I1289" s="307"/>
      <c r="U1289" s="155" t="str">
        <f t="shared" si="165"/>
        <v xml:space="preserve">  </v>
      </c>
    </row>
    <row r="1290" spans="1:21" hidden="1">
      <c r="A1290" s="308" t="s">
        <v>848</v>
      </c>
      <c r="B1290" s="348" t="s">
        <v>847</v>
      </c>
      <c r="C1290" s="212">
        <f>SUMIF('ตัดระหว่างกัน 2565'!D:D,$B1290,'ตัดระหว่างกัน 2565'!K:K)-SUMIF('ตัดระหว่างกัน 2565'!D:D,'หมายเหตุ (3)'!$B1290,'ตัดระหว่างกัน 2565'!L:L)</f>
        <v>0</v>
      </c>
      <c r="D1290" s="213">
        <f>SUMIF('ตัดระหว่างกัน 2564'!D:D,'หมายเหตุ (3)'!$B1290,'ตัดระหว่างกัน 2564'!K:K)-SUMIF('ตัดระหว่างกัน 2564'!D:D,$B1290,'ตัดระหว่างกัน 2564'!L:L)</f>
        <v>0</v>
      </c>
      <c r="E1290" s="305"/>
      <c r="F1290" s="305"/>
      <c r="G1290" s="305"/>
      <c r="H1290" s="305"/>
      <c r="I1290" s="307"/>
      <c r="U1290" s="155" t="str">
        <f t="shared" si="165"/>
        <v xml:space="preserve">  </v>
      </c>
    </row>
    <row r="1291" spans="1:21" hidden="1">
      <c r="A1291" s="308" t="s">
        <v>850</v>
      </c>
      <c r="B1291" s="348" t="s">
        <v>849</v>
      </c>
      <c r="C1291" s="212">
        <f>SUMIF('ตัดระหว่างกัน 2565'!D:D,$B1291,'ตัดระหว่างกัน 2565'!K:K)-SUMIF('ตัดระหว่างกัน 2565'!D:D,'หมายเหตุ (3)'!$B1291,'ตัดระหว่างกัน 2565'!L:L)</f>
        <v>0</v>
      </c>
      <c r="D1291" s="213">
        <f>SUMIF('ตัดระหว่างกัน 2564'!D:D,'หมายเหตุ (3)'!$B1291,'ตัดระหว่างกัน 2564'!K:K)-SUMIF('ตัดระหว่างกัน 2564'!D:D,$B1291,'ตัดระหว่างกัน 2564'!L:L)</f>
        <v>0</v>
      </c>
      <c r="E1291" s="305"/>
      <c r="F1291" s="305"/>
      <c r="G1291" s="305"/>
      <c r="H1291" s="305"/>
      <c r="I1291" s="307"/>
      <c r="U1291" s="155" t="str">
        <f t="shared" si="165"/>
        <v xml:space="preserve">  </v>
      </c>
    </row>
    <row r="1292" spans="1:21" hidden="1">
      <c r="A1292" s="308" t="s">
        <v>852</v>
      </c>
      <c r="B1292" s="348" t="s">
        <v>851</v>
      </c>
      <c r="C1292" s="212">
        <f>SUMIF('ตัดระหว่างกัน 2565'!D:D,$B1292,'ตัดระหว่างกัน 2565'!K:K)-SUMIF('ตัดระหว่างกัน 2565'!D:D,'หมายเหตุ (3)'!$B1292,'ตัดระหว่างกัน 2565'!L:L)</f>
        <v>0</v>
      </c>
      <c r="D1292" s="213">
        <f>SUMIF('ตัดระหว่างกัน 2564'!D:D,'หมายเหตุ (3)'!$B1292,'ตัดระหว่างกัน 2564'!K:K)-SUMIF('ตัดระหว่างกัน 2564'!D:D,$B1292,'ตัดระหว่างกัน 2564'!L:L)</f>
        <v>0</v>
      </c>
      <c r="E1292" s="305"/>
      <c r="F1292" s="305"/>
      <c r="G1292" s="305"/>
      <c r="H1292" s="305"/>
      <c r="I1292" s="307"/>
      <c r="U1292" s="155" t="str">
        <f t="shared" si="165"/>
        <v xml:space="preserve">  </v>
      </c>
    </row>
    <row r="1293" spans="1:21" hidden="1">
      <c r="A1293" s="308" t="s">
        <v>854</v>
      </c>
      <c r="B1293" s="348" t="s">
        <v>853</v>
      </c>
      <c r="C1293" s="212">
        <f>SUMIF('ตัดระหว่างกัน 2565'!D:D,$B1293,'ตัดระหว่างกัน 2565'!K:K)-SUMIF('ตัดระหว่างกัน 2565'!D:D,'หมายเหตุ (3)'!$B1293,'ตัดระหว่างกัน 2565'!L:L)</f>
        <v>0</v>
      </c>
      <c r="D1293" s="213">
        <f>SUMIF('ตัดระหว่างกัน 2564'!D:D,'หมายเหตุ (3)'!$B1293,'ตัดระหว่างกัน 2564'!K:K)-SUMIF('ตัดระหว่างกัน 2564'!D:D,$B1293,'ตัดระหว่างกัน 2564'!L:L)</f>
        <v>0</v>
      </c>
      <c r="E1293" s="305"/>
      <c r="F1293" s="305"/>
      <c r="G1293" s="305"/>
      <c r="H1293" s="305"/>
      <c r="I1293" s="307"/>
      <c r="U1293" s="155" t="str">
        <f t="shared" si="165"/>
        <v xml:space="preserve">  </v>
      </c>
    </row>
    <row r="1294" spans="1:21" hidden="1">
      <c r="A1294" s="308" t="s">
        <v>856</v>
      </c>
      <c r="B1294" s="348" t="s">
        <v>855</v>
      </c>
      <c r="C1294" s="212">
        <f>SUMIF('ตัดระหว่างกัน 2565'!D:D,$B1294,'ตัดระหว่างกัน 2565'!K:K)-SUMIF('ตัดระหว่างกัน 2565'!D:D,'หมายเหตุ (3)'!$B1294,'ตัดระหว่างกัน 2565'!L:L)</f>
        <v>0</v>
      </c>
      <c r="D1294" s="213">
        <f>SUMIF('ตัดระหว่างกัน 2564'!D:D,'หมายเหตุ (3)'!$B1294,'ตัดระหว่างกัน 2564'!K:K)-SUMIF('ตัดระหว่างกัน 2564'!D:D,$B1294,'ตัดระหว่างกัน 2564'!L:L)</f>
        <v>0</v>
      </c>
      <c r="E1294" s="305"/>
      <c r="F1294" s="305"/>
      <c r="G1294" s="305"/>
      <c r="H1294" s="305"/>
      <c r="I1294" s="307"/>
      <c r="U1294" s="155" t="str">
        <f t="shared" si="165"/>
        <v xml:space="preserve">  </v>
      </c>
    </row>
    <row r="1295" spans="1:21" hidden="1">
      <c r="A1295" s="308" t="s">
        <v>858</v>
      </c>
      <c r="B1295" s="348" t="s">
        <v>857</v>
      </c>
      <c r="C1295" s="212">
        <f>SUMIF('ตัดระหว่างกัน 2565'!D:D,$B1295,'ตัดระหว่างกัน 2565'!K:K)-SUMIF('ตัดระหว่างกัน 2565'!D:D,'หมายเหตุ (3)'!$B1295,'ตัดระหว่างกัน 2565'!L:L)</f>
        <v>0</v>
      </c>
      <c r="D1295" s="213">
        <f>SUMIF('ตัดระหว่างกัน 2564'!D:D,'หมายเหตุ (3)'!$B1295,'ตัดระหว่างกัน 2564'!K:K)-SUMIF('ตัดระหว่างกัน 2564'!D:D,$B1295,'ตัดระหว่างกัน 2564'!L:L)</f>
        <v>0</v>
      </c>
      <c r="E1295" s="305"/>
      <c r="F1295" s="305"/>
      <c r="G1295" s="305"/>
      <c r="H1295" s="305"/>
      <c r="I1295" s="307"/>
      <c r="U1295" s="155" t="str">
        <f t="shared" si="165"/>
        <v xml:space="preserve">  </v>
      </c>
    </row>
    <row r="1296" spans="1:21" hidden="1">
      <c r="A1296" s="308" t="s">
        <v>860</v>
      </c>
      <c r="B1296" s="348" t="s">
        <v>859</v>
      </c>
      <c r="C1296" s="212">
        <f>SUMIF('ตัดระหว่างกัน 2565'!D:D,$B1296,'ตัดระหว่างกัน 2565'!K:K)-SUMIF('ตัดระหว่างกัน 2565'!D:D,'หมายเหตุ (3)'!$B1296,'ตัดระหว่างกัน 2565'!L:L)</f>
        <v>0</v>
      </c>
      <c r="D1296" s="213">
        <f>SUMIF('ตัดระหว่างกัน 2564'!D:D,'หมายเหตุ (3)'!$B1296,'ตัดระหว่างกัน 2564'!K:K)-SUMIF('ตัดระหว่างกัน 2564'!D:D,$B1296,'ตัดระหว่างกัน 2564'!L:L)</f>
        <v>0</v>
      </c>
      <c r="E1296" s="305"/>
      <c r="F1296" s="305"/>
      <c r="G1296" s="305"/>
      <c r="H1296" s="305"/>
      <c r="I1296" s="307"/>
      <c r="U1296" s="155" t="str">
        <f t="shared" si="165"/>
        <v xml:space="preserve">  </v>
      </c>
    </row>
    <row r="1297" spans="1:21" hidden="1">
      <c r="A1297" s="308" t="s">
        <v>862</v>
      </c>
      <c r="B1297" s="348" t="s">
        <v>861</v>
      </c>
      <c r="C1297" s="212">
        <f>SUMIF('ตัดระหว่างกัน 2565'!D:D,$B1297,'ตัดระหว่างกัน 2565'!K:K)-SUMIF('ตัดระหว่างกัน 2565'!D:D,'หมายเหตุ (3)'!$B1297,'ตัดระหว่างกัน 2565'!L:L)</f>
        <v>0</v>
      </c>
      <c r="D1297" s="213">
        <f>SUMIF('ตัดระหว่างกัน 2564'!D:D,'หมายเหตุ (3)'!$B1297,'ตัดระหว่างกัน 2564'!K:K)-SUMIF('ตัดระหว่างกัน 2564'!D:D,$B1297,'ตัดระหว่างกัน 2564'!L:L)</f>
        <v>0</v>
      </c>
      <c r="E1297" s="305"/>
      <c r="F1297" s="305"/>
      <c r="G1297" s="305"/>
      <c r="H1297" s="305"/>
      <c r="I1297" s="307"/>
      <c r="U1297" s="155" t="str">
        <f t="shared" si="165"/>
        <v xml:space="preserve">  </v>
      </c>
    </row>
    <row r="1298" spans="1:21" hidden="1">
      <c r="A1298" s="308" t="s">
        <v>864</v>
      </c>
      <c r="B1298" s="348" t="s">
        <v>863</v>
      </c>
      <c r="C1298" s="212">
        <f>SUMIF('ตัดระหว่างกัน 2565'!D:D,$B1298,'ตัดระหว่างกัน 2565'!K:K)-SUMIF('ตัดระหว่างกัน 2565'!D:D,'หมายเหตุ (3)'!$B1298,'ตัดระหว่างกัน 2565'!L:L)</f>
        <v>0</v>
      </c>
      <c r="D1298" s="213">
        <f>SUMIF('ตัดระหว่างกัน 2564'!D:D,'หมายเหตุ (3)'!$B1298,'ตัดระหว่างกัน 2564'!K:K)-SUMIF('ตัดระหว่างกัน 2564'!D:D,$B1298,'ตัดระหว่างกัน 2564'!L:L)</f>
        <v>0</v>
      </c>
      <c r="E1298" s="305"/>
      <c r="F1298" s="305"/>
      <c r="G1298" s="305"/>
      <c r="H1298" s="305"/>
      <c r="I1298" s="307"/>
      <c r="U1298" s="155" t="str">
        <f t="shared" si="165"/>
        <v xml:space="preserve">  </v>
      </c>
    </row>
    <row r="1299" spans="1:21" hidden="1">
      <c r="A1299" s="308" t="s">
        <v>866</v>
      </c>
      <c r="B1299" s="348" t="s">
        <v>865</v>
      </c>
      <c r="C1299" s="212">
        <f>SUMIF('ตัดระหว่างกัน 2565'!D:D,$B1299,'ตัดระหว่างกัน 2565'!K:K)-SUMIF('ตัดระหว่างกัน 2565'!D:D,'หมายเหตุ (3)'!$B1299,'ตัดระหว่างกัน 2565'!L:L)</f>
        <v>0</v>
      </c>
      <c r="D1299" s="213">
        <f>SUMIF('ตัดระหว่างกัน 2564'!D:D,'หมายเหตุ (3)'!$B1299,'ตัดระหว่างกัน 2564'!K:K)-SUMIF('ตัดระหว่างกัน 2564'!D:D,$B1299,'ตัดระหว่างกัน 2564'!L:L)</f>
        <v>0</v>
      </c>
      <c r="E1299" s="305"/>
      <c r="F1299" s="305"/>
      <c r="G1299" s="305"/>
      <c r="H1299" s="305"/>
      <c r="I1299" s="307"/>
      <c r="U1299" s="155" t="str">
        <f t="shared" si="165"/>
        <v xml:space="preserve">  </v>
      </c>
    </row>
    <row r="1300" spans="1:21" hidden="1">
      <c r="A1300" s="308" t="s">
        <v>868</v>
      </c>
      <c r="B1300" s="348" t="s">
        <v>867</v>
      </c>
      <c r="C1300" s="212">
        <f>SUMIF('ตัดระหว่างกัน 2565'!D:D,$B1300,'ตัดระหว่างกัน 2565'!K:K)-SUMIF('ตัดระหว่างกัน 2565'!D:D,'หมายเหตุ (3)'!$B1300,'ตัดระหว่างกัน 2565'!L:L)</f>
        <v>0</v>
      </c>
      <c r="D1300" s="213">
        <f>SUMIF('ตัดระหว่างกัน 2564'!D:D,'หมายเหตุ (3)'!$B1300,'ตัดระหว่างกัน 2564'!K:K)-SUMIF('ตัดระหว่างกัน 2564'!D:D,$B1300,'ตัดระหว่างกัน 2564'!L:L)</f>
        <v>0</v>
      </c>
      <c r="E1300" s="305"/>
      <c r="F1300" s="305"/>
      <c r="G1300" s="305"/>
      <c r="H1300" s="305"/>
      <c r="I1300" s="307"/>
      <c r="U1300" s="155" t="str">
        <f t="shared" si="165"/>
        <v xml:space="preserve">  </v>
      </c>
    </row>
    <row r="1301" spans="1:21" hidden="1">
      <c r="A1301" s="308" t="s">
        <v>870</v>
      </c>
      <c r="B1301" s="348" t="s">
        <v>869</v>
      </c>
      <c r="C1301" s="212">
        <f>SUMIF('ตัดระหว่างกัน 2565'!D:D,$B1301,'ตัดระหว่างกัน 2565'!K:K)-SUMIF('ตัดระหว่างกัน 2565'!D:D,'หมายเหตุ (3)'!$B1301,'ตัดระหว่างกัน 2565'!L:L)</f>
        <v>0</v>
      </c>
      <c r="D1301" s="213">
        <f>SUMIF('ตัดระหว่างกัน 2564'!D:D,'หมายเหตุ (3)'!$B1301,'ตัดระหว่างกัน 2564'!K:K)-SUMIF('ตัดระหว่างกัน 2564'!D:D,$B1301,'ตัดระหว่างกัน 2564'!L:L)</f>
        <v>0</v>
      </c>
      <c r="E1301" s="305"/>
      <c r="F1301" s="305"/>
      <c r="G1301" s="305"/>
      <c r="H1301" s="305"/>
      <c r="I1301" s="307"/>
      <c r="U1301" s="155" t="str">
        <f t="shared" si="165"/>
        <v xml:space="preserve">  </v>
      </c>
    </row>
    <row r="1302" spans="1:21" hidden="1">
      <c r="A1302" s="308" t="s">
        <v>872</v>
      </c>
      <c r="B1302" s="348" t="s">
        <v>871</v>
      </c>
      <c r="C1302" s="212">
        <f>SUMIF('ตัดระหว่างกัน 2565'!D:D,$B1302,'ตัดระหว่างกัน 2565'!K:K)-SUMIF('ตัดระหว่างกัน 2565'!D:D,'หมายเหตุ (3)'!$B1302,'ตัดระหว่างกัน 2565'!L:L)</f>
        <v>0</v>
      </c>
      <c r="D1302" s="213">
        <f>SUMIF('ตัดระหว่างกัน 2564'!D:D,'หมายเหตุ (3)'!$B1302,'ตัดระหว่างกัน 2564'!K:K)-SUMIF('ตัดระหว่างกัน 2564'!D:D,$B1302,'ตัดระหว่างกัน 2564'!L:L)</f>
        <v>0</v>
      </c>
      <c r="E1302" s="305"/>
      <c r="F1302" s="305"/>
      <c r="G1302" s="305"/>
      <c r="H1302" s="305"/>
      <c r="I1302" s="307"/>
      <c r="U1302" s="155" t="str">
        <f t="shared" si="165"/>
        <v xml:space="preserve">  </v>
      </c>
    </row>
    <row r="1303" spans="1:21" hidden="1">
      <c r="A1303" s="308" t="s">
        <v>874</v>
      </c>
      <c r="B1303" s="348" t="s">
        <v>873</v>
      </c>
      <c r="C1303" s="212">
        <f>SUMIF('ตัดระหว่างกัน 2565'!D:D,$B1303,'ตัดระหว่างกัน 2565'!K:K)-SUMIF('ตัดระหว่างกัน 2565'!D:D,'หมายเหตุ (3)'!$B1303,'ตัดระหว่างกัน 2565'!L:L)</f>
        <v>0</v>
      </c>
      <c r="D1303" s="213">
        <f>SUMIF('ตัดระหว่างกัน 2564'!D:D,'หมายเหตุ (3)'!$B1303,'ตัดระหว่างกัน 2564'!K:K)-SUMIF('ตัดระหว่างกัน 2564'!D:D,$B1303,'ตัดระหว่างกัน 2564'!L:L)</f>
        <v>0</v>
      </c>
      <c r="E1303" s="305"/>
      <c r="F1303" s="305"/>
      <c r="G1303" s="305"/>
      <c r="H1303" s="305"/>
      <c r="I1303" s="307"/>
      <c r="U1303" s="155" t="str">
        <f t="shared" si="165"/>
        <v xml:space="preserve">  </v>
      </c>
    </row>
    <row r="1304" spans="1:21" hidden="1">
      <c r="A1304" s="308" t="s">
        <v>876</v>
      </c>
      <c r="B1304" s="348" t="s">
        <v>875</v>
      </c>
      <c r="C1304" s="212">
        <f>SUMIF('ตัดระหว่างกัน 2565'!D:D,$B1304,'ตัดระหว่างกัน 2565'!K:K)-SUMIF('ตัดระหว่างกัน 2565'!D:D,'หมายเหตุ (3)'!$B1304,'ตัดระหว่างกัน 2565'!L:L)</f>
        <v>0</v>
      </c>
      <c r="D1304" s="213">
        <f>SUMIF('ตัดระหว่างกัน 2564'!D:D,'หมายเหตุ (3)'!$B1304,'ตัดระหว่างกัน 2564'!K:K)-SUMIF('ตัดระหว่างกัน 2564'!D:D,$B1304,'ตัดระหว่างกัน 2564'!L:L)</f>
        <v>0</v>
      </c>
      <c r="E1304" s="305"/>
      <c r="F1304" s="305"/>
      <c r="G1304" s="305"/>
      <c r="H1304" s="305"/>
      <c r="I1304" s="307"/>
      <c r="U1304" s="155" t="str">
        <f t="shared" si="165"/>
        <v xml:space="preserve">  </v>
      </c>
    </row>
    <row r="1305" spans="1:21" hidden="1">
      <c r="A1305" s="308" t="s">
        <v>878</v>
      </c>
      <c r="B1305" s="348" t="s">
        <v>877</v>
      </c>
      <c r="C1305" s="212">
        <f>SUMIF('ตัดระหว่างกัน 2565'!D:D,$B1305,'ตัดระหว่างกัน 2565'!K:K)-SUMIF('ตัดระหว่างกัน 2565'!D:D,'หมายเหตุ (3)'!$B1305,'ตัดระหว่างกัน 2565'!L:L)</f>
        <v>0</v>
      </c>
      <c r="D1305" s="213">
        <f>SUMIF('ตัดระหว่างกัน 2564'!D:D,'หมายเหตุ (3)'!$B1305,'ตัดระหว่างกัน 2564'!K:K)-SUMIF('ตัดระหว่างกัน 2564'!D:D,$B1305,'ตัดระหว่างกัน 2564'!L:L)</f>
        <v>0</v>
      </c>
      <c r="E1305" s="305"/>
      <c r="F1305" s="305"/>
      <c r="G1305" s="305"/>
      <c r="H1305" s="305"/>
      <c r="I1305" s="307"/>
      <c r="U1305" s="155" t="str">
        <f t="shared" si="165"/>
        <v xml:space="preserve">  </v>
      </c>
    </row>
    <row r="1306" spans="1:21" hidden="1">
      <c r="A1306" s="308" t="s">
        <v>880</v>
      </c>
      <c r="B1306" s="348" t="s">
        <v>879</v>
      </c>
      <c r="C1306" s="212">
        <f>SUMIF('ตัดระหว่างกัน 2565'!D:D,$B1306,'ตัดระหว่างกัน 2565'!K:K)-SUMIF('ตัดระหว่างกัน 2565'!D:D,'หมายเหตุ (3)'!$B1306,'ตัดระหว่างกัน 2565'!L:L)</f>
        <v>0</v>
      </c>
      <c r="D1306" s="213">
        <f>SUMIF('ตัดระหว่างกัน 2564'!D:D,'หมายเหตุ (3)'!$B1306,'ตัดระหว่างกัน 2564'!K:K)-SUMIF('ตัดระหว่างกัน 2564'!D:D,$B1306,'ตัดระหว่างกัน 2564'!L:L)</f>
        <v>0</v>
      </c>
      <c r="E1306" s="305"/>
      <c r="F1306" s="305"/>
      <c r="G1306" s="305"/>
      <c r="H1306" s="305"/>
      <c r="I1306" s="307"/>
      <c r="U1306" s="155" t="str">
        <f t="shared" si="165"/>
        <v xml:space="preserve">  </v>
      </c>
    </row>
    <row r="1307" spans="1:21" hidden="1">
      <c r="A1307" s="308" t="s">
        <v>881</v>
      </c>
      <c r="B1307" s="348" t="s">
        <v>1132</v>
      </c>
      <c r="C1307" s="212">
        <f>SUMIF('ตัดระหว่างกัน 2565'!D:D,$B1307,'ตัดระหว่างกัน 2565'!K:K)-SUMIF('ตัดระหว่างกัน 2565'!D:D,'หมายเหตุ (3)'!$B1307,'ตัดระหว่างกัน 2565'!L:L)</f>
        <v>0</v>
      </c>
      <c r="D1307" s="213">
        <f>SUMIF('ตัดระหว่างกัน 2564'!D:D,'หมายเหตุ (3)'!$B1307,'ตัดระหว่างกัน 2564'!K:K)-SUMIF('ตัดระหว่างกัน 2564'!D:D,$B1307,'ตัดระหว่างกัน 2564'!L:L)</f>
        <v>0</v>
      </c>
      <c r="E1307" s="305"/>
      <c r="F1307" s="305"/>
      <c r="G1307" s="305"/>
      <c r="H1307" s="305"/>
      <c r="I1307" s="307"/>
      <c r="U1307" s="155" t="str">
        <f t="shared" si="165"/>
        <v xml:space="preserve">  </v>
      </c>
    </row>
    <row r="1308" spans="1:21" hidden="1">
      <c r="A1308" s="308" t="s">
        <v>883</v>
      </c>
      <c r="B1308" s="348" t="s">
        <v>882</v>
      </c>
      <c r="C1308" s="212">
        <f>SUMIF('ตัดระหว่างกัน 2565'!D:D,$B1308,'ตัดระหว่างกัน 2565'!K:K)-SUMIF('ตัดระหว่างกัน 2565'!D:D,'หมายเหตุ (3)'!$B1308,'ตัดระหว่างกัน 2565'!L:L)</f>
        <v>0</v>
      </c>
      <c r="D1308" s="213">
        <f>SUMIF('ตัดระหว่างกัน 2564'!D:D,'หมายเหตุ (3)'!$B1308,'ตัดระหว่างกัน 2564'!K:K)-SUMIF('ตัดระหว่างกัน 2564'!D:D,$B1308,'ตัดระหว่างกัน 2564'!L:L)</f>
        <v>0</v>
      </c>
      <c r="E1308" s="305"/>
      <c r="F1308" s="305"/>
      <c r="G1308" s="305"/>
      <c r="H1308" s="305"/>
      <c r="I1308" s="307"/>
      <c r="U1308" s="155" t="str">
        <f t="shared" si="165"/>
        <v xml:space="preserve">  </v>
      </c>
    </row>
    <row r="1309" spans="1:21" hidden="1">
      <c r="A1309" s="308" t="s">
        <v>885</v>
      </c>
      <c r="B1309" s="348" t="s">
        <v>884</v>
      </c>
      <c r="C1309" s="212">
        <f>SUMIF('ตัดระหว่างกัน 2565'!D:D,$B1309,'ตัดระหว่างกัน 2565'!K:K)-SUMIF('ตัดระหว่างกัน 2565'!D:D,'หมายเหตุ (3)'!$B1309,'ตัดระหว่างกัน 2565'!L:L)</f>
        <v>0</v>
      </c>
      <c r="D1309" s="213">
        <f>SUMIF('ตัดระหว่างกัน 2564'!D:D,'หมายเหตุ (3)'!$B1309,'ตัดระหว่างกัน 2564'!K:K)-SUMIF('ตัดระหว่างกัน 2564'!D:D,$B1309,'ตัดระหว่างกัน 2564'!L:L)</f>
        <v>0</v>
      </c>
      <c r="E1309" s="305"/>
      <c r="F1309" s="305"/>
      <c r="G1309" s="305"/>
      <c r="H1309" s="305"/>
      <c r="I1309" s="307"/>
      <c r="U1309" s="155" t="str">
        <f t="shared" si="165"/>
        <v xml:space="preserve">  </v>
      </c>
    </row>
    <row r="1310" spans="1:21" hidden="1">
      <c r="A1310" s="308" t="s">
        <v>887</v>
      </c>
      <c r="B1310" s="348" t="s">
        <v>886</v>
      </c>
      <c r="C1310" s="212">
        <f>SUMIF('ตัดระหว่างกัน 2565'!D:D,$B1310,'ตัดระหว่างกัน 2565'!K:K)-SUMIF('ตัดระหว่างกัน 2565'!D:D,'หมายเหตุ (3)'!$B1310,'ตัดระหว่างกัน 2565'!L:L)</f>
        <v>0</v>
      </c>
      <c r="D1310" s="213">
        <f>SUMIF('ตัดระหว่างกัน 2564'!D:D,'หมายเหตุ (3)'!$B1310,'ตัดระหว่างกัน 2564'!K:K)-SUMIF('ตัดระหว่างกัน 2564'!D:D,$B1310,'ตัดระหว่างกัน 2564'!L:L)</f>
        <v>0</v>
      </c>
      <c r="E1310" s="305"/>
      <c r="F1310" s="305"/>
      <c r="G1310" s="305"/>
      <c r="H1310" s="305"/>
      <c r="I1310" s="307"/>
      <c r="U1310" s="155" t="str">
        <f t="shared" si="165"/>
        <v xml:space="preserve">  </v>
      </c>
    </row>
    <row r="1311" spans="1:21" hidden="1">
      <c r="A1311" s="308" t="s">
        <v>889</v>
      </c>
      <c r="B1311" s="348" t="s">
        <v>888</v>
      </c>
      <c r="C1311" s="212">
        <f>SUMIF('ตัดระหว่างกัน 2565'!D:D,$B1311,'ตัดระหว่างกัน 2565'!K:K)-SUMIF('ตัดระหว่างกัน 2565'!D:D,'หมายเหตุ (3)'!$B1311,'ตัดระหว่างกัน 2565'!L:L)</f>
        <v>0</v>
      </c>
      <c r="D1311" s="213">
        <f>SUMIF('ตัดระหว่างกัน 2564'!D:D,'หมายเหตุ (3)'!$B1311,'ตัดระหว่างกัน 2564'!K:K)-SUMIF('ตัดระหว่างกัน 2564'!D:D,$B1311,'ตัดระหว่างกัน 2564'!L:L)</f>
        <v>0</v>
      </c>
      <c r="E1311" s="305"/>
      <c r="F1311" s="305"/>
      <c r="G1311" s="305"/>
      <c r="H1311" s="305"/>
      <c r="I1311" s="307"/>
      <c r="U1311" s="155" t="str">
        <f t="shared" si="165"/>
        <v xml:space="preserve">  </v>
      </c>
    </row>
    <row r="1312" spans="1:21" hidden="1">
      <c r="A1312" s="308" t="s">
        <v>891</v>
      </c>
      <c r="B1312" s="348" t="s">
        <v>890</v>
      </c>
      <c r="C1312" s="212">
        <f>SUMIF('ตัดระหว่างกัน 2565'!D:D,$B1312,'ตัดระหว่างกัน 2565'!K:K)-SUMIF('ตัดระหว่างกัน 2565'!D:D,'หมายเหตุ (3)'!$B1312,'ตัดระหว่างกัน 2565'!L:L)</f>
        <v>0</v>
      </c>
      <c r="D1312" s="213">
        <f>SUMIF('ตัดระหว่างกัน 2564'!D:D,'หมายเหตุ (3)'!$B1312,'ตัดระหว่างกัน 2564'!K:K)-SUMIF('ตัดระหว่างกัน 2564'!D:D,$B1312,'ตัดระหว่างกัน 2564'!L:L)</f>
        <v>0</v>
      </c>
      <c r="E1312" s="305"/>
      <c r="F1312" s="305"/>
      <c r="G1312" s="305"/>
      <c r="H1312" s="305"/>
      <c r="I1312" s="307"/>
      <c r="U1312" s="155" t="str">
        <f t="shared" si="165"/>
        <v xml:space="preserve">  </v>
      </c>
    </row>
    <row r="1313" spans="1:21" hidden="1">
      <c r="A1313" s="308" t="s">
        <v>893</v>
      </c>
      <c r="B1313" s="348" t="s">
        <v>892</v>
      </c>
      <c r="C1313" s="212">
        <f>SUMIF('ตัดระหว่างกัน 2565'!D:D,$B1313,'ตัดระหว่างกัน 2565'!K:K)-SUMIF('ตัดระหว่างกัน 2565'!D:D,'หมายเหตุ (3)'!$B1313,'ตัดระหว่างกัน 2565'!L:L)</f>
        <v>0</v>
      </c>
      <c r="D1313" s="213">
        <f>SUMIF('ตัดระหว่างกัน 2564'!D:D,'หมายเหตุ (3)'!$B1313,'ตัดระหว่างกัน 2564'!K:K)-SUMIF('ตัดระหว่างกัน 2564'!D:D,$B1313,'ตัดระหว่างกัน 2564'!L:L)</f>
        <v>0</v>
      </c>
      <c r="E1313" s="305"/>
      <c r="F1313" s="305"/>
      <c r="G1313" s="305"/>
      <c r="H1313" s="305"/>
      <c r="I1313" s="307"/>
      <c r="U1313" s="155" t="str">
        <f t="shared" si="165"/>
        <v xml:space="preserve">  </v>
      </c>
    </row>
    <row r="1314" spans="1:21" hidden="1">
      <c r="A1314" s="308" t="s">
        <v>895</v>
      </c>
      <c r="B1314" s="348" t="s">
        <v>894</v>
      </c>
      <c r="C1314" s="212">
        <f>SUMIF('ตัดระหว่างกัน 2565'!D:D,$B1314,'ตัดระหว่างกัน 2565'!K:K)-SUMIF('ตัดระหว่างกัน 2565'!D:D,'หมายเหตุ (3)'!$B1314,'ตัดระหว่างกัน 2565'!L:L)</f>
        <v>0</v>
      </c>
      <c r="D1314" s="213">
        <f>SUMIF('ตัดระหว่างกัน 2564'!D:D,'หมายเหตุ (3)'!$B1314,'ตัดระหว่างกัน 2564'!K:K)-SUMIF('ตัดระหว่างกัน 2564'!D:D,$B1314,'ตัดระหว่างกัน 2564'!L:L)</f>
        <v>0</v>
      </c>
      <c r="E1314" s="305"/>
      <c r="F1314" s="305"/>
      <c r="G1314" s="305"/>
      <c r="H1314" s="305"/>
      <c r="I1314" s="307"/>
      <c r="U1314" s="155" t="str">
        <f t="shared" si="165"/>
        <v xml:space="preserve">  </v>
      </c>
    </row>
    <row r="1315" spans="1:21" hidden="1">
      <c r="A1315" s="308" t="s">
        <v>897</v>
      </c>
      <c r="B1315" s="348" t="s">
        <v>896</v>
      </c>
      <c r="C1315" s="212">
        <f>SUMIF('ตัดระหว่างกัน 2565'!D:D,$B1315,'ตัดระหว่างกัน 2565'!K:K)-SUMIF('ตัดระหว่างกัน 2565'!D:D,'หมายเหตุ (3)'!$B1315,'ตัดระหว่างกัน 2565'!L:L)</f>
        <v>0</v>
      </c>
      <c r="D1315" s="213">
        <f>SUMIF('ตัดระหว่างกัน 2564'!D:D,'หมายเหตุ (3)'!$B1315,'ตัดระหว่างกัน 2564'!K:K)-SUMIF('ตัดระหว่างกัน 2564'!D:D,$B1315,'ตัดระหว่างกัน 2564'!L:L)</f>
        <v>0</v>
      </c>
      <c r="E1315" s="305"/>
      <c r="F1315" s="305"/>
      <c r="G1315" s="305"/>
      <c r="H1315" s="305"/>
      <c r="I1315" s="307"/>
      <c r="U1315" s="155" t="str">
        <f t="shared" si="165"/>
        <v xml:space="preserve">  </v>
      </c>
    </row>
    <row r="1316" spans="1:21" hidden="1">
      <c r="A1316" s="308" t="s">
        <v>899</v>
      </c>
      <c r="B1316" s="348" t="s">
        <v>898</v>
      </c>
      <c r="C1316" s="212">
        <f>SUMIF('ตัดระหว่างกัน 2565'!D:D,$B1316,'ตัดระหว่างกัน 2565'!K:K)-SUMIF('ตัดระหว่างกัน 2565'!D:D,'หมายเหตุ (3)'!$B1316,'ตัดระหว่างกัน 2565'!L:L)</f>
        <v>0</v>
      </c>
      <c r="D1316" s="213">
        <f>SUMIF('ตัดระหว่างกัน 2564'!D:D,'หมายเหตุ (3)'!$B1316,'ตัดระหว่างกัน 2564'!K:K)-SUMIF('ตัดระหว่างกัน 2564'!D:D,$B1316,'ตัดระหว่างกัน 2564'!L:L)</f>
        <v>0</v>
      </c>
      <c r="E1316" s="305"/>
      <c r="F1316" s="305"/>
      <c r="G1316" s="305"/>
      <c r="H1316" s="305"/>
      <c r="I1316" s="307"/>
      <c r="U1316" s="155" t="str">
        <f t="shared" si="165"/>
        <v xml:space="preserve">  </v>
      </c>
    </row>
    <row r="1317" spans="1:21" hidden="1">
      <c r="A1317" s="308" t="s">
        <v>901</v>
      </c>
      <c r="B1317" s="348" t="s">
        <v>900</v>
      </c>
      <c r="C1317" s="212">
        <f>SUMIF('ตัดระหว่างกัน 2565'!D:D,$B1317,'ตัดระหว่างกัน 2565'!K:K)-SUMIF('ตัดระหว่างกัน 2565'!D:D,'หมายเหตุ (3)'!$B1317,'ตัดระหว่างกัน 2565'!L:L)</f>
        <v>0</v>
      </c>
      <c r="D1317" s="213">
        <f>SUMIF('ตัดระหว่างกัน 2564'!D:D,'หมายเหตุ (3)'!$B1317,'ตัดระหว่างกัน 2564'!K:K)-SUMIF('ตัดระหว่างกัน 2564'!D:D,$B1317,'ตัดระหว่างกัน 2564'!L:L)</f>
        <v>0</v>
      </c>
      <c r="E1317" s="305"/>
      <c r="F1317" s="305"/>
      <c r="G1317" s="305"/>
      <c r="H1317" s="305"/>
      <c r="I1317" s="307"/>
      <c r="U1317" s="155" t="str">
        <f t="shared" si="165"/>
        <v xml:space="preserve">  </v>
      </c>
    </row>
    <row r="1318" spans="1:21" hidden="1">
      <c r="A1318" s="308" t="s">
        <v>903</v>
      </c>
      <c r="B1318" s="348" t="s">
        <v>902</v>
      </c>
      <c r="C1318" s="212">
        <f>SUMIF('ตัดระหว่างกัน 2565'!D:D,$B1318,'ตัดระหว่างกัน 2565'!K:K)-SUMIF('ตัดระหว่างกัน 2565'!D:D,'หมายเหตุ (3)'!$B1318,'ตัดระหว่างกัน 2565'!L:L)</f>
        <v>0</v>
      </c>
      <c r="D1318" s="213">
        <f>SUMIF('ตัดระหว่างกัน 2564'!D:D,'หมายเหตุ (3)'!$B1318,'ตัดระหว่างกัน 2564'!K:K)-SUMIF('ตัดระหว่างกัน 2564'!D:D,$B1318,'ตัดระหว่างกัน 2564'!L:L)</f>
        <v>0</v>
      </c>
      <c r="E1318" s="305"/>
      <c r="F1318" s="305"/>
      <c r="G1318" s="305"/>
      <c r="H1318" s="305"/>
      <c r="I1318" s="307"/>
      <c r="U1318" s="155" t="str">
        <f t="shared" si="165"/>
        <v xml:space="preserve">  </v>
      </c>
    </row>
    <row r="1319" spans="1:21" hidden="1">
      <c r="A1319" s="308" t="s">
        <v>905</v>
      </c>
      <c r="B1319" s="348" t="s">
        <v>904</v>
      </c>
      <c r="C1319" s="212">
        <f>SUMIF('ตัดระหว่างกัน 2565'!D:D,$B1319,'ตัดระหว่างกัน 2565'!K:K)-SUMIF('ตัดระหว่างกัน 2565'!D:D,'หมายเหตุ (3)'!$B1319,'ตัดระหว่างกัน 2565'!L:L)</f>
        <v>0</v>
      </c>
      <c r="D1319" s="213">
        <f>SUMIF('ตัดระหว่างกัน 2564'!D:D,'หมายเหตุ (3)'!$B1319,'ตัดระหว่างกัน 2564'!K:K)-SUMIF('ตัดระหว่างกัน 2564'!D:D,$B1319,'ตัดระหว่างกัน 2564'!L:L)</f>
        <v>0</v>
      </c>
      <c r="E1319" s="305"/>
      <c r="F1319" s="305"/>
      <c r="G1319" s="305"/>
      <c r="H1319" s="305"/>
      <c r="I1319" s="307"/>
      <c r="U1319" s="155" t="str">
        <f t="shared" si="165"/>
        <v xml:space="preserve">  </v>
      </c>
    </row>
    <row r="1320" spans="1:21" hidden="1">
      <c r="A1320" s="308" t="s">
        <v>907</v>
      </c>
      <c r="B1320" s="348" t="s">
        <v>906</v>
      </c>
      <c r="C1320" s="212">
        <f>SUMIF('ตัดระหว่างกัน 2565'!D:D,$B1320,'ตัดระหว่างกัน 2565'!K:K)-SUMIF('ตัดระหว่างกัน 2565'!D:D,'หมายเหตุ (3)'!$B1320,'ตัดระหว่างกัน 2565'!L:L)</f>
        <v>0</v>
      </c>
      <c r="D1320" s="213">
        <f>SUMIF('ตัดระหว่างกัน 2564'!D:D,'หมายเหตุ (3)'!$B1320,'ตัดระหว่างกัน 2564'!K:K)-SUMIF('ตัดระหว่างกัน 2564'!D:D,$B1320,'ตัดระหว่างกัน 2564'!L:L)</f>
        <v>0</v>
      </c>
      <c r="E1320" s="305"/>
      <c r="F1320" s="305"/>
      <c r="G1320" s="305"/>
      <c r="H1320" s="305"/>
      <c r="I1320" s="307"/>
      <c r="U1320" s="155" t="str">
        <f t="shared" si="165"/>
        <v xml:space="preserve">  </v>
      </c>
    </row>
    <row r="1321" spans="1:21" hidden="1">
      <c r="A1321" s="308" t="s">
        <v>909</v>
      </c>
      <c r="B1321" s="348" t="s">
        <v>908</v>
      </c>
      <c r="C1321" s="212">
        <f>SUMIF('ตัดระหว่างกัน 2565'!D:D,$B1321,'ตัดระหว่างกัน 2565'!K:K)-SUMIF('ตัดระหว่างกัน 2565'!D:D,'หมายเหตุ (3)'!$B1321,'ตัดระหว่างกัน 2565'!L:L)</f>
        <v>0</v>
      </c>
      <c r="D1321" s="213">
        <f>SUMIF('ตัดระหว่างกัน 2564'!D:D,'หมายเหตุ (3)'!$B1321,'ตัดระหว่างกัน 2564'!K:K)-SUMIF('ตัดระหว่างกัน 2564'!D:D,$B1321,'ตัดระหว่างกัน 2564'!L:L)</f>
        <v>0</v>
      </c>
      <c r="E1321" s="305"/>
      <c r="F1321" s="305"/>
      <c r="G1321" s="305"/>
      <c r="H1321" s="305"/>
      <c r="I1321" s="307"/>
      <c r="U1321" s="155" t="str">
        <f t="shared" si="165"/>
        <v xml:space="preserve">  </v>
      </c>
    </row>
    <row r="1322" spans="1:21" hidden="1">
      <c r="A1322" s="308" t="s">
        <v>911</v>
      </c>
      <c r="B1322" s="348" t="s">
        <v>910</v>
      </c>
      <c r="C1322" s="212">
        <f>SUMIF('ตัดระหว่างกัน 2565'!D:D,$B1322,'ตัดระหว่างกัน 2565'!K:K)-SUMIF('ตัดระหว่างกัน 2565'!D:D,'หมายเหตุ (3)'!$B1322,'ตัดระหว่างกัน 2565'!L:L)</f>
        <v>0</v>
      </c>
      <c r="D1322" s="213">
        <f>SUMIF('ตัดระหว่างกัน 2564'!D:D,'หมายเหตุ (3)'!$B1322,'ตัดระหว่างกัน 2564'!K:K)-SUMIF('ตัดระหว่างกัน 2564'!D:D,$B1322,'ตัดระหว่างกัน 2564'!L:L)</f>
        <v>0</v>
      </c>
      <c r="E1322" s="305"/>
      <c r="F1322" s="305"/>
      <c r="G1322" s="305"/>
      <c r="H1322" s="305"/>
      <c r="I1322" s="307"/>
      <c r="U1322" s="155" t="str">
        <f t="shared" si="165"/>
        <v xml:space="preserve">  </v>
      </c>
    </row>
    <row r="1323" spans="1:21" hidden="1">
      <c r="A1323" s="303" t="s">
        <v>912</v>
      </c>
      <c r="B1323" s="304" t="s">
        <v>1727</v>
      </c>
      <c r="C1323" s="212">
        <f>SUMIF('ตัดระหว่างกัน 2565'!D:D,$B1323,'ตัดระหว่างกัน 2565'!K:K)-SUMIF('ตัดระหว่างกัน 2565'!D:D,'หมายเหตุ (3)'!$B1323,'ตัดระหว่างกัน 2565'!L:L)</f>
        <v>0</v>
      </c>
      <c r="D1323" s="213">
        <f>SUMIF('ตัดระหว่างกัน 2564'!D:D,'หมายเหตุ (3)'!$B1323,'ตัดระหว่างกัน 2564'!K:K)-SUMIF('ตัดระหว่างกัน 2564'!D:D,$B1323,'ตัดระหว่างกัน 2564'!L:L)</f>
        <v>0</v>
      </c>
      <c r="E1323" s="305" t="s">
        <v>912</v>
      </c>
      <c r="F1323" s="306">
        <f>SUM(C1323:C1324)</f>
        <v>0</v>
      </c>
      <c r="G1323" s="306"/>
      <c r="H1323" s="306">
        <f>SUM(D1323:D1324)</f>
        <v>0</v>
      </c>
      <c r="I1323" s="307"/>
      <c r="U1323" s="155" t="str">
        <f t="shared" si="165"/>
        <v xml:space="preserve">  </v>
      </c>
    </row>
    <row r="1324" spans="1:21" hidden="1">
      <c r="A1324" s="303" t="s">
        <v>1729</v>
      </c>
      <c r="B1324" s="304" t="s">
        <v>1728</v>
      </c>
      <c r="C1324" s="212">
        <f>SUMIF('ตัดระหว่างกัน 2565'!D:D,$B1324,'ตัดระหว่างกัน 2565'!K:K)-SUMIF('ตัดระหว่างกัน 2565'!D:D,'หมายเหตุ (3)'!$B1324,'ตัดระหว่างกัน 2565'!L:L)</f>
        <v>0</v>
      </c>
      <c r="D1324" s="213">
        <f>SUMIF('ตัดระหว่างกัน 2564'!D:D,'หมายเหตุ (3)'!$B1324,'ตัดระหว่างกัน 2564'!K:K)-SUMIF('ตัดระหว่างกัน 2564'!D:D,$B1324,'ตัดระหว่างกัน 2564'!L:L)</f>
        <v>0</v>
      </c>
      <c r="E1324" s="305"/>
      <c r="F1324" s="307"/>
      <c r="G1324" s="307"/>
      <c r="H1324" s="307"/>
      <c r="I1324" s="307"/>
      <c r="U1324" s="155" t="str">
        <f t="shared" si="165"/>
        <v xml:space="preserve">  </v>
      </c>
    </row>
    <row r="1325" spans="1:21" hidden="1">
      <c r="A1325" s="303" t="s">
        <v>913</v>
      </c>
      <c r="B1325" s="356" t="s">
        <v>914</v>
      </c>
      <c r="C1325" s="212">
        <f>SUMIF('ตัดระหว่างกัน 2565'!D:D,$B1325,'ตัดระหว่างกัน 2565'!K:K)-SUMIF('ตัดระหว่างกัน 2565'!D:D,'หมายเหตุ (3)'!$B1325,'ตัดระหว่างกัน 2565'!L:L)</f>
        <v>0</v>
      </c>
      <c r="D1325" s="213">
        <f>SUMIF('ตัดระหว่างกัน 2564'!D:D,'หมายเหตุ (3)'!$B1325,'ตัดระหว่างกัน 2564'!K:K)-SUMIF('ตัดระหว่างกัน 2564'!D:D,$B1325,'ตัดระหว่างกัน 2564'!L:L)</f>
        <v>0</v>
      </c>
      <c r="E1325" s="263" t="s">
        <v>913</v>
      </c>
      <c r="F1325" s="346">
        <f>SUM(C1325)</f>
        <v>0</v>
      </c>
      <c r="G1325" s="346"/>
      <c r="H1325" s="346">
        <f>SUM(D1325)</f>
        <v>0</v>
      </c>
      <c r="I1325" s="264"/>
      <c r="U1325" s="155" t="str">
        <f t="shared" si="165"/>
        <v xml:space="preserve">  </v>
      </c>
    </row>
    <row r="1326" spans="1:21" hidden="1">
      <c r="A1326" s="303" t="s">
        <v>917</v>
      </c>
      <c r="B1326" s="356" t="s">
        <v>916</v>
      </c>
      <c r="C1326" s="212">
        <f>SUMIF('ตัดระหว่างกัน 2565'!D:D,$B1326,'ตัดระหว่างกัน 2565'!K:K)-SUMIF('ตัดระหว่างกัน 2565'!D:D,'หมายเหตุ (3)'!$B1326,'ตัดระหว่างกัน 2565'!L:L)</f>
        <v>0</v>
      </c>
      <c r="D1326" s="213">
        <f>SUMIF('ตัดระหว่างกัน 2564'!D:D,'หมายเหตุ (3)'!$B1326,'ตัดระหว่างกัน 2564'!K:K)-SUMIF('ตัดระหว่างกัน 2564'!D:D,$B1326,'ตัดระหว่างกัน 2564'!L:L)</f>
        <v>0</v>
      </c>
      <c r="E1326" s="263" t="s">
        <v>915</v>
      </c>
      <c r="F1326" s="346">
        <f t="shared" ref="F1326:F1329" si="166">SUM(C1326)</f>
        <v>0</v>
      </c>
      <c r="G1326" s="346"/>
      <c r="H1326" s="346">
        <f>SUM(D1326)</f>
        <v>0</v>
      </c>
      <c r="I1326" s="264"/>
      <c r="U1326" s="155" t="str">
        <f t="shared" si="165"/>
        <v xml:space="preserve">  </v>
      </c>
    </row>
    <row r="1327" spans="1:21" hidden="1">
      <c r="A1327" s="352" t="s">
        <v>918</v>
      </c>
      <c r="B1327" s="355" t="s">
        <v>919</v>
      </c>
      <c r="C1327" s="212">
        <f>SUMIF('ตัดระหว่างกัน 2565'!D:D,$B1327,'ตัดระหว่างกัน 2565'!K:K)-SUMIF('ตัดระหว่างกัน 2565'!D:D,'หมายเหตุ (3)'!$B1327,'ตัดระหว่างกัน 2565'!L:L)</f>
        <v>0</v>
      </c>
      <c r="D1327" s="213">
        <f>SUMIF('ตัดระหว่างกัน 2564'!D:D,'หมายเหตุ (3)'!$B1327,'ตัดระหว่างกัน 2564'!K:K)-SUMIF('ตัดระหว่างกัน 2564'!D:D,$B1327,'ตัดระหว่างกัน 2564'!L:L)</f>
        <v>0</v>
      </c>
      <c r="E1327" s="263" t="s">
        <v>918</v>
      </c>
      <c r="F1327" s="346">
        <f t="shared" si="166"/>
        <v>0</v>
      </c>
      <c r="G1327" s="346"/>
      <c r="H1327" s="346">
        <f>SUM(D1327)</f>
        <v>0</v>
      </c>
      <c r="I1327" s="264"/>
      <c r="U1327" s="155" t="str">
        <f t="shared" si="165"/>
        <v xml:space="preserve">  </v>
      </c>
    </row>
    <row r="1328" spans="1:21" hidden="1">
      <c r="A1328" s="303" t="s">
        <v>920</v>
      </c>
      <c r="B1328" s="356" t="s">
        <v>921</v>
      </c>
      <c r="C1328" s="212">
        <f>SUMIF('ตัดระหว่างกัน 2565'!D:D,$B1328,'ตัดระหว่างกัน 2565'!K:K)-SUMIF('ตัดระหว่างกัน 2565'!D:D,'หมายเหตุ (3)'!$B1328,'ตัดระหว่างกัน 2565'!L:L)</f>
        <v>0</v>
      </c>
      <c r="D1328" s="213">
        <f>SUMIF('ตัดระหว่างกัน 2564'!D:D,'หมายเหตุ (3)'!$B1328,'ตัดระหว่างกัน 2564'!K:K)-SUMIF('ตัดระหว่างกัน 2564'!D:D,$B1328,'ตัดระหว่างกัน 2564'!L:L)</f>
        <v>0</v>
      </c>
      <c r="E1328" s="263" t="s">
        <v>920</v>
      </c>
      <c r="F1328" s="346">
        <f t="shared" si="166"/>
        <v>0</v>
      </c>
      <c r="G1328" s="346"/>
      <c r="H1328" s="346">
        <f>SUM(D1328)</f>
        <v>0</v>
      </c>
      <c r="I1328" s="264"/>
      <c r="U1328" s="155" t="str">
        <f t="shared" si="165"/>
        <v xml:space="preserve">  </v>
      </c>
    </row>
    <row r="1329" spans="1:21" hidden="1">
      <c r="A1329" s="303" t="s">
        <v>924</v>
      </c>
      <c r="B1329" s="356" t="s">
        <v>923</v>
      </c>
      <c r="C1329" s="212">
        <f>SUMIF('ตัดระหว่างกัน 2565'!D:D,$B1329,'ตัดระหว่างกัน 2565'!K:K)-SUMIF('ตัดระหว่างกัน 2565'!D:D,'หมายเหตุ (3)'!$B1329,'ตัดระหว่างกัน 2565'!L:L)</f>
        <v>0</v>
      </c>
      <c r="D1329" s="213">
        <f>SUMIF('ตัดระหว่างกัน 2564'!D:D,'หมายเหตุ (3)'!$B1329,'ตัดระหว่างกัน 2564'!K:K)-SUMIF('ตัดระหว่างกัน 2564'!D:D,$B1329,'ตัดระหว่างกัน 2564'!L:L)</f>
        <v>0</v>
      </c>
      <c r="E1329" s="263" t="s">
        <v>922</v>
      </c>
      <c r="F1329" s="346">
        <f t="shared" si="166"/>
        <v>0</v>
      </c>
      <c r="G1329" s="346"/>
      <c r="H1329" s="346">
        <f>SUM(D1329)</f>
        <v>0</v>
      </c>
      <c r="I1329" s="264"/>
      <c r="U1329" s="155" t="str">
        <f t="shared" si="165"/>
        <v xml:space="preserve">  </v>
      </c>
    </row>
    <row r="1330" spans="1:21" hidden="1">
      <c r="A1330" s="303" t="s">
        <v>1731</v>
      </c>
      <c r="B1330" s="356" t="s">
        <v>1730</v>
      </c>
      <c r="C1330" s="212">
        <f>SUMIF('ตัดระหว่างกัน 2565'!D:D,$B1330,'ตัดระหว่างกัน 2565'!K:K)-SUMIF('ตัดระหว่างกัน 2565'!D:D,'หมายเหตุ (3)'!$B1330,'ตัดระหว่างกัน 2565'!L:L)</f>
        <v>0</v>
      </c>
      <c r="D1330" s="213">
        <f>SUMIF('ตัดระหว่างกัน 2564'!D:D,'หมายเหตุ (3)'!$B1330,'ตัดระหว่างกัน 2564'!K:K)-SUMIF('ตัดระหว่างกัน 2564'!D:D,$B1330,'ตัดระหว่างกัน 2564'!L:L)</f>
        <v>0</v>
      </c>
      <c r="E1330" s="305" t="s">
        <v>925</v>
      </c>
      <c r="F1330" s="346">
        <f>SUM(C1330:C1332)</f>
        <v>0</v>
      </c>
      <c r="G1330" s="346"/>
      <c r="H1330" s="346">
        <f>SUM(D1330:D1332)</f>
        <v>0</v>
      </c>
      <c r="I1330" s="307"/>
      <c r="U1330" s="155" t="str">
        <f t="shared" si="165"/>
        <v xml:space="preserve">  </v>
      </c>
    </row>
    <row r="1331" spans="1:21" hidden="1">
      <c r="A1331" s="303" t="s">
        <v>1733</v>
      </c>
      <c r="B1331" s="356" t="s">
        <v>1732</v>
      </c>
      <c r="C1331" s="212">
        <f>SUMIF('ตัดระหว่างกัน 2565'!D:D,$B1331,'ตัดระหว่างกัน 2565'!K:K)-SUMIF('ตัดระหว่างกัน 2565'!D:D,'หมายเหตุ (3)'!$B1331,'ตัดระหว่างกัน 2565'!L:L)</f>
        <v>0</v>
      </c>
      <c r="D1331" s="213">
        <f>SUMIF('ตัดระหว่างกัน 2564'!D:D,'หมายเหตุ (3)'!$B1331,'ตัดระหว่างกัน 2564'!K:K)-SUMIF('ตัดระหว่างกัน 2564'!D:D,$B1331,'ตัดระหว่างกัน 2564'!L:L)</f>
        <v>0</v>
      </c>
      <c r="E1331" s="305"/>
      <c r="F1331" s="346"/>
      <c r="G1331" s="346"/>
      <c r="H1331" s="346"/>
      <c r="I1331" s="307"/>
      <c r="U1331" s="155" t="str">
        <f t="shared" si="165"/>
        <v xml:space="preserve">  </v>
      </c>
    </row>
    <row r="1332" spans="1:21" hidden="1">
      <c r="A1332" s="303" t="s">
        <v>1735</v>
      </c>
      <c r="B1332" s="304" t="s">
        <v>1734</v>
      </c>
      <c r="C1332" s="212">
        <f>SUMIF('ตัดระหว่างกัน 2565'!D:D,$B1332,'ตัดระหว่างกัน 2565'!K:K)-SUMIF('ตัดระหว่างกัน 2565'!D:D,'หมายเหตุ (3)'!$B1332,'ตัดระหว่างกัน 2565'!L:L)</f>
        <v>0</v>
      </c>
      <c r="D1332" s="213">
        <f>SUMIF('ตัดระหว่างกัน 2564'!D:D,'หมายเหตุ (3)'!$B1332,'ตัดระหว่างกัน 2564'!K:K)-SUMIF('ตัดระหว่างกัน 2564'!D:D,$B1332,'ตัดระหว่างกัน 2564'!L:L)</f>
        <v>0</v>
      </c>
      <c r="E1332" s="305"/>
      <c r="F1332" s="346"/>
      <c r="G1332" s="346"/>
      <c r="H1332" s="346"/>
      <c r="I1332" s="307"/>
      <c r="U1332" s="155" t="str">
        <f t="shared" si="165"/>
        <v xml:space="preserve">  </v>
      </c>
    </row>
    <row r="1333" spans="1:21">
      <c r="A1333" s="303" t="s">
        <v>1737</v>
      </c>
      <c r="B1333" s="304" t="s">
        <v>1736</v>
      </c>
      <c r="C1333" s="212">
        <f>SUMIF('ตัดระหว่างกัน 2565'!D:D,$B1333,'ตัดระหว่างกัน 2565'!K:K)-SUMIF('ตัดระหว่างกัน 2565'!D:D,'หมายเหตุ (3)'!$B1333,'ตัดระหว่างกัน 2565'!L:L)</f>
        <v>0</v>
      </c>
      <c r="D1333" s="213">
        <f>SUMIF('ตัดระหว่างกัน 2564'!D:D,'หมายเหตุ (3)'!$B1333,'ตัดระหว่างกัน 2564'!K:K)-SUMIF('ตัดระหว่างกัน 2564'!D:D,$B1333,'ตัดระหว่างกัน 2564'!L:L)</f>
        <v>0</v>
      </c>
      <c r="E1333" s="305" t="s">
        <v>926</v>
      </c>
      <c r="F1333" s="310">
        <f>SUM(C1333:C1340)</f>
        <v>126445</v>
      </c>
      <c r="G1333" s="346"/>
      <c r="H1333" s="310">
        <f>SUM(D1333:D1340)</f>
        <v>119851</v>
      </c>
      <c r="I1333" s="307"/>
      <c r="U1333" s="155" t="str">
        <f t="shared" si="165"/>
        <v>แสดง</v>
      </c>
    </row>
    <row r="1334" spans="1:21" hidden="1">
      <c r="A1334" s="303" t="s">
        <v>1739</v>
      </c>
      <c r="B1334" s="304" t="s">
        <v>1738</v>
      </c>
      <c r="C1334" s="212">
        <f>SUMIF('ตัดระหว่างกัน 2565'!D:D,$B1334,'ตัดระหว่างกัน 2565'!K:K)-SUMIF('ตัดระหว่างกัน 2565'!D:D,'หมายเหตุ (3)'!$B1334,'ตัดระหว่างกัน 2565'!L:L)</f>
        <v>117270</v>
      </c>
      <c r="D1334" s="213">
        <f>SUMIF('ตัดระหว่างกัน 2564'!D:D,'หมายเหตุ (3)'!$B1334,'ตัดระหว่างกัน 2564'!K:K)-SUMIF('ตัดระหว่างกัน 2564'!D:D,$B1334,'ตัดระหว่างกัน 2564'!L:L)</f>
        <v>119851</v>
      </c>
      <c r="E1334" s="305"/>
      <c r="F1334" s="307"/>
      <c r="G1334" s="346"/>
      <c r="H1334" s="307"/>
      <c r="I1334" s="307"/>
      <c r="U1334" s="155" t="str">
        <f t="shared" si="165"/>
        <v xml:space="preserve">  </v>
      </c>
    </row>
    <row r="1335" spans="1:21" hidden="1">
      <c r="A1335" s="303" t="s">
        <v>1741</v>
      </c>
      <c r="B1335" s="304" t="s">
        <v>1740</v>
      </c>
      <c r="C1335" s="212">
        <f>SUMIF('ตัดระหว่างกัน 2565'!D:D,$B1335,'ตัดระหว่างกัน 2565'!K:K)-SUMIF('ตัดระหว่างกัน 2565'!D:D,'หมายเหตุ (3)'!$B1335,'ตัดระหว่างกัน 2565'!L:L)</f>
        <v>0</v>
      </c>
      <c r="D1335" s="213">
        <f>SUMIF('ตัดระหว่างกัน 2564'!D:D,'หมายเหตุ (3)'!$B1335,'ตัดระหว่างกัน 2564'!K:K)-SUMIF('ตัดระหว่างกัน 2564'!D:D,$B1335,'ตัดระหว่างกัน 2564'!L:L)</f>
        <v>0</v>
      </c>
      <c r="E1335" s="305"/>
      <c r="F1335" s="307"/>
      <c r="G1335" s="346"/>
      <c r="H1335" s="307"/>
      <c r="I1335" s="307"/>
      <c r="U1335" s="155" t="str">
        <f t="shared" si="165"/>
        <v xml:space="preserve">  </v>
      </c>
    </row>
    <row r="1336" spans="1:21" hidden="1">
      <c r="A1336" s="303" t="s">
        <v>1743</v>
      </c>
      <c r="B1336" s="304" t="s">
        <v>1742</v>
      </c>
      <c r="C1336" s="212">
        <f>SUMIF('ตัดระหว่างกัน 2565'!D:D,$B1336,'ตัดระหว่างกัน 2565'!K:K)-SUMIF('ตัดระหว่างกัน 2565'!D:D,'หมายเหตุ (3)'!$B1336,'ตัดระหว่างกัน 2565'!L:L)</f>
        <v>0</v>
      </c>
      <c r="D1336" s="213">
        <f>SUMIF('ตัดระหว่างกัน 2564'!D:D,'หมายเหตุ (3)'!$B1336,'ตัดระหว่างกัน 2564'!K:K)-SUMIF('ตัดระหว่างกัน 2564'!D:D,$B1336,'ตัดระหว่างกัน 2564'!L:L)</f>
        <v>0</v>
      </c>
      <c r="E1336" s="305"/>
      <c r="F1336" s="307"/>
      <c r="G1336" s="346"/>
      <c r="H1336" s="307"/>
      <c r="I1336" s="307"/>
      <c r="U1336" s="155" t="str">
        <f t="shared" si="165"/>
        <v xml:space="preserve">  </v>
      </c>
    </row>
    <row r="1337" spans="1:21" hidden="1">
      <c r="A1337" s="303" t="s">
        <v>1745</v>
      </c>
      <c r="B1337" s="304" t="s">
        <v>1744</v>
      </c>
      <c r="C1337" s="212">
        <f>SUMIF('ตัดระหว่างกัน 2565'!D:D,$B1337,'ตัดระหว่างกัน 2565'!K:K)-SUMIF('ตัดระหว่างกัน 2565'!D:D,'หมายเหตุ (3)'!$B1337,'ตัดระหว่างกัน 2565'!L:L)</f>
        <v>0</v>
      </c>
      <c r="D1337" s="213">
        <f>SUMIF('ตัดระหว่างกัน 2564'!D:D,'หมายเหตุ (3)'!$B1337,'ตัดระหว่างกัน 2564'!K:K)-SUMIF('ตัดระหว่างกัน 2564'!D:D,$B1337,'ตัดระหว่างกัน 2564'!L:L)</f>
        <v>0</v>
      </c>
      <c r="E1337" s="305"/>
      <c r="F1337" s="307"/>
      <c r="G1337" s="346"/>
      <c r="H1337" s="307"/>
      <c r="I1337" s="307"/>
      <c r="U1337" s="155" t="str">
        <f t="shared" si="165"/>
        <v xml:space="preserve">  </v>
      </c>
    </row>
    <row r="1338" spans="1:21" hidden="1">
      <c r="A1338" s="303" t="s">
        <v>1747</v>
      </c>
      <c r="B1338" s="304" t="s">
        <v>1746</v>
      </c>
      <c r="C1338" s="212">
        <f>SUMIF('ตัดระหว่างกัน 2565'!D:D,$B1338,'ตัดระหว่างกัน 2565'!K:K)-SUMIF('ตัดระหว่างกัน 2565'!D:D,'หมายเหตุ (3)'!$B1338,'ตัดระหว่างกัน 2565'!L:L)</f>
        <v>0</v>
      </c>
      <c r="D1338" s="213">
        <f>SUMIF('ตัดระหว่างกัน 2564'!D:D,'หมายเหตุ (3)'!$B1338,'ตัดระหว่างกัน 2564'!K:K)-SUMIF('ตัดระหว่างกัน 2564'!D:D,$B1338,'ตัดระหว่างกัน 2564'!L:L)</f>
        <v>0</v>
      </c>
      <c r="E1338" s="305"/>
      <c r="F1338" s="307"/>
      <c r="G1338" s="346"/>
      <c r="H1338" s="307"/>
      <c r="I1338" s="307"/>
      <c r="U1338" s="155" t="str">
        <f t="shared" si="165"/>
        <v xml:space="preserve">  </v>
      </c>
    </row>
    <row r="1339" spans="1:21" hidden="1">
      <c r="A1339" s="303" t="s">
        <v>1749</v>
      </c>
      <c r="B1339" s="304" t="s">
        <v>1748</v>
      </c>
      <c r="C1339" s="212">
        <f>SUMIF('ตัดระหว่างกัน 2565'!D:D,$B1339,'ตัดระหว่างกัน 2565'!K:K)-SUMIF('ตัดระหว่างกัน 2565'!D:D,'หมายเหตุ (3)'!$B1339,'ตัดระหว่างกัน 2565'!L:L)</f>
        <v>0</v>
      </c>
      <c r="D1339" s="213">
        <f>SUMIF('ตัดระหว่างกัน 2564'!D:D,'หมายเหตุ (3)'!$B1339,'ตัดระหว่างกัน 2564'!K:K)-SUMIF('ตัดระหว่างกัน 2564'!D:D,$B1339,'ตัดระหว่างกัน 2564'!L:L)</f>
        <v>0</v>
      </c>
      <c r="E1339" s="305"/>
      <c r="F1339" s="307"/>
      <c r="G1339" s="346"/>
      <c r="H1339" s="307"/>
      <c r="I1339" s="307"/>
      <c r="U1339" s="155" t="str">
        <f t="shared" si="165"/>
        <v xml:space="preserve">  </v>
      </c>
    </row>
    <row r="1340" spans="1:21" hidden="1">
      <c r="A1340" s="303" t="s">
        <v>926</v>
      </c>
      <c r="B1340" s="304" t="s">
        <v>1750</v>
      </c>
      <c r="C1340" s="212">
        <f>SUMIF('ตัดระหว่างกัน 2565'!D:D,$B1340,'ตัดระหว่างกัน 2565'!K:K)-SUMIF('ตัดระหว่างกัน 2565'!D:D,'หมายเหตุ (3)'!$B1340,'ตัดระหว่างกัน 2565'!L:L)</f>
        <v>9175</v>
      </c>
      <c r="D1340" s="213">
        <f>SUMIF('ตัดระหว่างกัน 2564'!D:D,'หมายเหตุ (3)'!$B1340,'ตัดระหว่างกัน 2564'!K:K)-SUMIF('ตัดระหว่างกัน 2564'!D:D,$B1340,'ตัดระหว่างกัน 2564'!L:L)</f>
        <v>0</v>
      </c>
      <c r="E1340" s="305"/>
      <c r="F1340" s="307"/>
      <c r="G1340" s="346"/>
      <c r="H1340" s="307"/>
      <c r="I1340" s="307"/>
      <c r="U1340" s="155" t="str">
        <f t="shared" si="165"/>
        <v xml:space="preserve">  </v>
      </c>
    </row>
    <row r="1341" spans="1:21" ht="20.25" thickBot="1">
      <c r="A1341" s="308"/>
      <c r="B1341" s="309"/>
      <c r="C1341" s="368"/>
      <c r="D1341" s="309"/>
      <c r="E1341" s="301" t="s">
        <v>927</v>
      </c>
      <c r="F1341" s="318">
        <f>SUM(F1259:F1340)</f>
        <v>126445</v>
      </c>
      <c r="G1341" s="346"/>
      <c r="H1341" s="318">
        <f>SUM(H1259:H1340)</f>
        <v>119851</v>
      </c>
      <c r="I1341" s="477"/>
      <c r="U1341" s="155" t="str">
        <f t="shared" si="165"/>
        <v>แสดง</v>
      </c>
    </row>
    <row r="1342" spans="1:21" ht="20.25" thickTop="1">
      <c r="G1342" s="346"/>
      <c r="U1342" s="155" t="str">
        <f t="shared" ref="U1342:U1343" si="167">IF($F$1341&lt;&gt;0,"แสดง",IF($H$1341&lt;&gt;0,"แสดง","  "))</f>
        <v>แสดง</v>
      </c>
    </row>
    <row r="1343" spans="1:21">
      <c r="U1343" s="155" t="str">
        <f t="shared" si="167"/>
        <v>แสดง</v>
      </c>
    </row>
    <row r="1344" spans="1:21" hidden="1">
      <c r="A1344" s="296"/>
      <c r="B1344" s="297"/>
      <c r="C1344" s="298"/>
      <c r="D1344" s="297"/>
      <c r="E1344" s="299" t="s">
        <v>1150</v>
      </c>
      <c r="F1344" s="293"/>
      <c r="G1344" s="293"/>
      <c r="H1344" s="293"/>
      <c r="I1344" s="476"/>
      <c r="U1344" s="155" t="str">
        <f>IF($F$1352&lt;&gt;0,"แสดง",IF($H$1352&lt;&gt;0,"แสดง","  "))</f>
        <v xml:space="preserve">  </v>
      </c>
    </row>
    <row r="1345" spans="1:21" hidden="1">
      <c r="A1345" s="300"/>
      <c r="B1345" s="297"/>
      <c r="C1345" s="298"/>
      <c r="D1345" s="297"/>
      <c r="E1345" s="301"/>
      <c r="H1345" s="473" t="s">
        <v>973</v>
      </c>
      <c r="I1345" s="476"/>
      <c r="U1345" s="155" t="str">
        <f t="shared" ref="U1345:U1354" si="168">IF(F1345&lt;&gt;0,"แสดง",IF(H1345&lt;&gt;0,"แสดง","  "))</f>
        <v>แสดง</v>
      </c>
    </row>
    <row r="1346" spans="1:21" hidden="1">
      <c r="A1346" s="300"/>
      <c r="B1346" s="297"/>
      <c r="C1346" s="298"/>
      <c r="D1346" s="297"/>
      <c r="E1346" s="301"/>
      <c r="F1346" s="302">
        <v>2565</v>
      </c>
      <c r="G1346" s="302"/>
      <c r="H1346" s="302">
        <v>2564</v>
      </c>
      <c r="I1346" s="302"/>
      <c r="U1346" s="155" t="str">
        <f t="shared" si="168"/>
        <v>แสดง</v>
      </c>
    </row>
    <row r="1347" spans="1:21" hidden="1">
      <c r="A1347" s="303" t="s">
        <v>1752</v>
      </c>
      <c r="B1347" s="304" t="s">
        <v>1751</v>
      </c>
      <c r="C1347" s="212">
        <f>SUMIF('ตัดระหว่างกัน 2565'!D:D,$B1347,'ตัดระหว่างกัน 2565'!K:K)-SUMIF('ตัดระหว่างกัน 2565'!D:D,'หมายเหตุ (3)'!$B1347,'ตัดระหว่างกัน 2565'!L:L)</f>
        <v>0</v>
      </c>
      <c r="D1347" s="213">
        <f>SUMIF('ตัดระหว่างกัน 2564'!D:D,'หมายเหตุ (3)'!$B1347,'ตัดระหว่างกัน 2564'!K:K)-SUMIF('ตัดระหว่างกัน 2564'!D:D,$B1347,'ตัดระหว่างกัน 2564'!L:L)</f>
        <v>0</v>
      </c>
      <c r="E1347" s="305" t="s">
        <v>928</v>
      </c>
      <c r="F1347" s="306">
        <f>SUM(C1347:C1348)</f>
        <v>0</v>
      </c>
      <c r="G1347" s="306"/>
      <c r="H1347" s="306">
        <f>SUM(D1347:D1348)</f>
        <v>0</v>
      </c>
      <c r="I1347" s="307"/>
      <c r="U1347" s="155" t="str">
        <f t="shared" si="168"/>
        <v xml:space="preserve">  </v>
      </c>
    </row>
    <row r="1348" spans="1:21" hidden="1">
      <c r="A1348" s="303" t="s">
        <v>1754</v>
      </c>
      <c r="B1348" s="304" t="s">
        <v>1753</v>
      </c>
      <c r="C1348" s="212">
        <f>SUMIF('ตัดระหว่างกัน 2565'!D:D,$B1348,'ตัดระหว่างกัน 2565'!K:K)-SUMIF('ตัดระหว่างกัน 2565'!D:D,'หมายเหตุ (3)'!$B1348,'ตัดระหว่างกัน 2565'!L:L)</f>
        <v>0</v>
      </c>
      <c r="D1348" s="213">
        <f>SUMIF('ตัดระหว่างกัน 2564'!D:D,'หมายเหตุ (3)'!$B1348,'ตัดระหว่างกัน 2564'!K:K)-SUMIF('ตัดระหว่างกัน 2564'!D:D,$B1348,'ตัดระหว่างกัน 2564'!L:L)</f>
        <v>0</v>
      </c>
      <c r="E1348" s="305"/>
      <c r="F1348" s="307"/>
      <c r="G1348" s="307"/>
      <c r="H1348" s="307"/>
      <c r="I1348" s="307"/>
      <c r="U1348" s="155" t="str">
        <f t="shared" si="168"/>
        <v xml:space="preserve">  </v>
      </c>
    </row>
    <row r="1349" spans="1:21" hidden="1">
      <c r="A1349" s="361" t="s">
        <v>929</v>
      </c>
      <c r="B1349" s="371">
        <v>5201030101.0010004</v>
      </c>
      <c r="C1349" s="212">
        <f>SUMIF('ตัดระหว่างกัน 2565'!D:D,$B1349,'ตัดระหว่างกัน 2565'!K:K)-SUMIF('ตัดระหว่างกัน 2565'!D:D,'หมายเหตุ (3)'!$B1349,'ตัดระหว่างกัน 2565'!L:L)</f>
        <v>0</v>
      </c>
      <c r="D1349" s="213">
        <f>SUMIF('ตัดระหว่างกัน 2564'!D:D,'หมายเหตุ (3)'!$B1349,'ตัดระหว่างกัน 2564'!K:K)-SUMIF('ตัดระหว่างกัน 2564'!D:D,$B1349,'ตัดระหว่างกัน 2564'!L:L)</f>
        <v>0</v>
      </c>
      <c r="E1349" s="333" t="s">
        <v>929</v>
      </c>
      <c r="F1349" s="346">
        <f>SUM(C1349)</f>
        <v>0</v>
      </c>
      <c r="G1349" s="346"/>
      <c r="H1349" s="346">
        <f>SUM(D1349)</f>
        <v>0</v>
      </c>
      <c r="I1349" s="264"/>
      <c r="U1349" s="155" t="str">
        <f t="shared" si="168"/>
        <v xml:space="preserve">  </v>
      </c>
    </row>
    <row r="1350" spans="1:21" hidden="1">
      <c r="A1350" s="308" t="s">
        <v>930</v>
      </c>
      <c r="B1350" s="372">
        <v>5201030102.0010004</v>
      </c>
      <c r="C1350" s="212">
        <f>SUMIF('ตัดระหว่างกัน 2565'!D:D,$B1350,'ตัดระหว่างกัน 2565'!K:K)-SUMIF('ตัดระหว่างกัน 2565'!D:D,'หมายเหตุ (3)'!$B1350,'ตัดระหว่างกัน 2565'!L:L)</f>
        <v>0</v>
      </c>
      <c r="D1350" s="213">
        <f>SUMIF('ตัดระหว่างกัน 2564'!D:D,'หมายเหตุ (3)'!$B1350,'ตัดระหว่างกัน 2564'!K:K)-SUMIF('ตัดระหว่างกัน 2564'!D:D,$B1350,'ตัดระหว่างกัน 2564'!L:L)</f>
        <v>0</v>
      </c>
      <c r="E1350" s="263" t="s">
        <v>930</v>
      </c>
      <c r="F1350" s="346">
        <f t="shared" ref="F1350:F1351" si="169">SUM(C1350)</f>
        <v>0</v>
      </c>
      <c r="G1350" s="346"/>
      <c r="H1350" s="346">
        <f>SUM(D1350)</f>
        <v>0</v>
      </c>
      <c r="I1350" s="264"/>
      <c r="U1350" s="155" t="str">
        <f t="shared" si="168"/>
        <v xml:space="preserve">  </v>
      </c>
    </row>
    <row r="1351" spans="1:21" hidden="1">
      <c r="A1351" s="308" t="s">
        <v>931</v>
      </c>
      <c r="B1351" s="372">
        <v>5201030199.0010004</v>
      </c>
      <c r="C1351" s="212">
        <f>SUMIF('ตัดระหว่างกัน 2565'!D:D,$B1351,'ตัดระหว่างกัน 2565'!K:K)-SUMIF('ตัดระหว่างกัน 2565'!D:D,'หมายเหตุ (3)'!$B1351,'ตัดระหว่างกัน 2565'!L:L)</f>
        <v>0</v>
      </c>
      <c r="D1351" s="213">
        <f>SUMIF('ตัดระหว่างกัน 2564'!D:D,'หมายเหตุ (3)'!$B1351,'ตัดระหว่างกัน 2564'!K:K)-SUMIF('ตัดระหว่างกัน 2564'!D:D,$B1351,'ตัดระหว่างกัน 2564'!L:L)</f>
        <v>0</v>
      </c>
      <c r="E1351" s="263" t="s">
        <v>931</v>
      </c>
      <c r="F1351" s="310">
        <f t="shared" si="169"/>
        <v>0</v>
      </c>
      <c r="G1351" s="346"/>
      <c r="H1351" s="310">
        <f>SUM(D1351)</f>
        <v>0</v>
      </c>
      <c r="I1351" s="264"/>
      <c r="U1351" s="155" t="str">
        <f t="shared" si="168"/>
        <v xml:space="preserve">  </v>
      </c>
    </row>
    <row r="1352" spans="1:21" ht="20.25" hidden="1" thickBot="1">
      <c r="E1352" s="301" t="s">
        <v>932</v>
      </c>
      <c r="F1352" s="354">
        <f>SUM(F1347:F1351)</f>
        <v>0</v>
      </c>
      <c r="G1352" s="346"/>
      <c r="H1352" s="354">
        <f>SUM(H1347:H1351)</f>
        <v>0</v>
      </c>
      <c r="I1352" s="477"/>
      <c r="J1352" s="265"/>
      <c r="K1352" s="265"/>
      <c r="L1352" s="263"/>
      <c r="M1352" s="263"/>
      <c r="U1352" s="155" t="str">
        <f t="shared" si="168"/>
        <v xml:space="preserve">  </v>
      </c>
    </row>
    <row r="1353" spans="1:21" hidden="1">
      <c r="E1353" s="263"/>
      <c r="F1353" s="264"/>
      <c r="G1353" s="346"/>
      <c r="H1353" s="264"/>
      <c r="I1353" s="264"/>
      <c r="J1353" s="265"/>
      <c r="K1353" s="265"/>
      <c r="L1353" s="263"/>
      <c r="M1353" s="263"/>
      <c r="U1353" s="155" t="str">
        <f t="shared" si="168"/>
        <v xml:space="preserve">  </v>
      </c>
    </row>
    <row r="1354" spans="1:21" hidden="1">
      <c r="G1354" s="346"/>
      <c r="U1354" s="155" t="str">
        <f t="shared" si="168"/>
        <v xml:space="preserve">  </v>
      </c>
    </row>
    <row r="1355" spans="1:21" hidden="1">
      <c r="A1355" s="373"/>
      <c r="B1355" s="373"/>
      <c r="C1355" s="374"/>
      <c r="D1355" s="373"/>
      <c r="E1355" s="293" t="s">
        <v>1149</v>
      </c>
      <c r="F1355" s="293"/>
      <c r="G1355" s="293"/>
      <c r="H1355" s="293"/>
      <c r="I1355" s="293"/>
      <c r="J1355" s="293"/>
      <c r="K1355" s="293"/>
      <c r="L1355" s="293"/>
      <c r="M1355" s="293"/>
      <c r="N1355" s="293"/>
      <c r="O1355" s="293"/>
      <c r="P1355" s="293"/>
      <c r="Q1355" s="293"/>
      <c r="R1355" s="293"/>
      <c r="S1355" s="293"/>
      <c r="T1355" s="293"/>
      <c r="U1355" s="155" t="str">
        <f t="shared" ref="U1355:U1358" si="170">IF($F$609&lt;&gt;0,"แสดง",IF($H$609&lt;&gt;0,"แสดง","  "))</f>
        <v>แสดง</v>
      </c>
    </row>
    <row r="1356" spans="1:21" hidden="1">
      <c r="A1356" s="308"/>
      <c r="B1356" s="308"/>
      <c r="C1356" s="375"/>
      <c r="D1356" s="308"/>
      <c r="E1356" s="295" t="s">
        <v>1771</v>
      </c>
      <c r="F1356" s="263"/>
      <c r="G1356" s="263"/>
      <c r="H1356" s="263"/>
      <c r="I1356" s="263"/>
      <c r="J1356" s="263"/>
      <c r="K1356" s="263"/>
      <c r="L1356" s="263"/>
      <c r="M1356" s="263"/>
      <c r="N1356" s="263"/>
      <c r="O1356" s="263"/>
      <c r="P1356" s="263"/>
      <c r="Q1356" s="263"/>
      <c r="R1356" s="263"/>
      <c r="S1356" s="263"/>
      <c r="T1356" s="263"/>
      <c r="U1356" s="155" t="str">
        <f t="shared" si="170"/>
        <v>แสดง</v>
      </c>
    </row>
    <row r="1357" spans="1:21">
      <c r="A1357" s="308"/>
      <c r="B1357" s="308"/>
      <c r="C1357" s="375"/>
      <c r="D1357" s="308"/>
      <c r="E1357" s="263"/>
      <c r="F1357" s="263"/>
      <c r="G1357" s="263"/>
      <c r="H1357" s="263"/>
      <c r="I1357" s="263"/>
      <c r="J1357" s="263"/>
      <c r="K1357" s="263"/>
      <c r="L1357" s="263"/>
      <c r="M1357" s="263"/>
      <c r="N1357" s="263"/>
      <c r="O1357" s="263"/>
      <c r="P1357" s="263"/>
      <c r="Q1357" s="263"/>
      <c r="R1357" s="263"/>
      <c r="S1357" s="263"/>
      <c r="T1357" s="263"/>
      <c r="U1357" s="155" t="str">
        <f t="shared" si="170"/>
        <v>แสดง</v>
      </c>
    </row>
    <row r="1358" spans="1:21">
      <c r="U1358" s="155" t="str">
        <f t="shared" si="170"/>
        <v>แสดง</v>
      </c>
    </row>
  </sheetData>
  <sheetProtection algorithmName="SHA-512" hashValue="NbbiUH78Zhhu/Obv00DV9w7TqJ2Gey4bGfsHinG7Yo49a77a2hukfJ8Qfxm3VKOwMJ51rWgU7aGuWVm4U+MJJQ==" saltValue="6vdM9uhg1Mf+1bdNmEb2Tw==" spinCount="100000" sheet="1" formatCells="0" formatColumns="0" formatRows="0" insertColumns="0" insertRows="0" insertHyperlinks="0" deleteColumns="0" deleteRows="0" sort="0" autoFilter="0" pivotTables="0"/>
  <autoFilter ref="U3:U1358">
    <filterColumn colId="0">
      <customFilters>
        <customFilter operator="notEqual" val=" "/>
      </customFilters>
    </filterColumn>
  </autoFilter>
  <mergeCells count="17">
    <mergeCell ref="R570:T570"/>
    <mergeCell ref="E828:E829"/>
    <mergeCell ref="F1025:H1025"/>
    <mergeCell ref="F1063:H1063"/>
    <mergeCell ref="L538:P538"/>
    <mergeCell ref="F539:F540"/>
    <mergeCell ref="H539:H540"/>
    <mergeCell ref="J539:J540"/>
    <mergeCell ref="F546:L546"/>
    <mergeCell ref="N546:T546"/>
    <mergeCell ref="E1:H1"/>
    <mergeCell ref="E2:H2"/>
    <mergeCell ref="E3:H3"/>
    <mergeCell ref="E526:P526"/>
    <mergeCell ref="F532:F533"/>
    <mergeCell ref="H532:H533"/>
    <mergeCell ref="J532:J533"/>
  </mergeCells>
  <pageMargins left="1.4173228346456694" right="3.937007874015748E-2" top="0.74803149606299213" bottom="0.23622047244094491" header="0.31496062992125984" footer="0.31496062992125984"/>
  <pageSetup paperSize="9" orientation="landscape" verticalDpi="36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J85"/>
  <sheetViews>
    <sheetView topLeftCell="A32" zoomScale="90" zoomScaleNormal="90" workbookViewId="0">
      <selection activeCell="J60" sqref="J60"/>
    </sheetView>
  </sheetViews>
  <sheetFormatPr defaultColWidth="9" defaultRowHeight="21"/>
  <cols>
    <col min="1" max="1" width="38.125" style="415" customWidth="1"/>
    <col min="2" max="2" width="19.125" style="414" customWidth="1"/>
    <col min="3" max="3" width="1.25" style="414" customWidth="1"/>
    <col min="4" max="4" width="16.625" style="380" customWidth="1"/>
    <col min="5" max="5" width="1.75" style="380" customWidth="1"/>
    <col min="6" max="6" width="15.375" style="408" customWidth="1"/>
    <col min="7" max="8" width="9" style="377"/>
    <col min="9" max="9" width="12.375" style="423" customWidth="1"/>
    <col min="10" max="10" width="41.5" style="377" bestFit="1" customWidth="1"/>
    <col min="11" max="16384" width="9" style="377"/>
  </cols>
  <sheetData>
    <row r="1" spans="1:9">
      <c r="A1" s="494" t="s">
        <v>2074</v>
      </c>
      <c r="B1" s="494"/>
      <c r="C1" s="494"/>
      <c r="D1" s="494"/>
      <c r="E1" s="494"/>
      <c r="F1" s="494"/>
      <c r="I1" s="378" t="s">
        <v>1808</v>
      </c>
    </row>
    <row r="2" spans="1:9">
      <c r="A2" s="494" t="s">
        <v>998</v>
      </c>
      <c r="B2" s="494"/>
      <c r="C2" s="494"/>
      <c r="D2" s="494"/>
      <c r="E2" s="494"/>
      <c r="F2" s="494"/>
      <c r="I2" s="456" t="s">
        <v>1801</v>
      </c>
    </row>
    <row r="3" spans="1:9">
      <c r="A3" s="494" t="s">
        <v>1772</v>
      </c>
      <c r="B3" s="494"/>
      <c r="C3" s="494"/>
      <c r="D3" s="494"/>
      <c r="E3" s="494"/>
      <c r="F3" s="494"/>
      <c r="I3" s="456" t="s">
        <v>1801</v>
      </c>
    </row>
    <row r="4" spans="1:9">
      <c r="A4" s="495" t="s">
        <v>1809</v>
      </c>
      <c r="B4" s="495"/>
      <c r="C4" s="417"/>
      <c r="D4" s="496"/>
      <c r="E4" s="496"/>
      <c r="F4" s="496"/>
      <c r="I4" s="456" t="s">
        <v>1801</v>
      </c>
    </row>
    <row r="5" spans="1:9" ht="21.75" customHeight="1">
      <c r="A5" s="418" t="s">
        <v>1858</v>
      </c>
      <c r="B5" s="418"/>
      <c r="C5" s="418"/>
      <c r="D5" s="418"/>
      <c r="E5" s="418"/>
      <c r="F5" s="419"/>
      <c r="I5" s="456" t="s">
        <v>1801</v>
      </c>
    </row>
    <row r="6" spans="1:9" ht="21.75" customHeight="1">
      <c r="A6" s="418" t="s">
        <v>1859</v>
      </c>
      <c r="B6" s="418"/>
      <c r="C6" s="418"/>
      <c r="D6" s="418"/>
      <c r="E6" s="418"/>
      <c r="F6" s="419"/>
      <c r="I6" s="456" t="s">
        <v>1801</v>
      </c>
    </row>
    <row r="7" spans="1:9" ht="21.75" customHeight="1">
      <c r="A7" s="418"/>
      <c r="B7" s="493" t="s">
        <v>973</v>
      </c>
      <c r="C7" s="493"/>
      <c r="D7" s="493"/>
      <c r="E7" s="493"/>
      <c r="F7" s="493"/>
      <c r="I7" s="456" t="s">
        <v>1801</v>
      </c>
    </row>
    <row r="8" spans="1:9" ht="42">
      <c r="A8" s="420"/>
      <c r="B8" s="421" t="s">
        <v>1022</v>
      </c>
      <c r="C8" s="421"/>
      <c r="D8" s="422" t="s">
        <v>1197</v>
      </c>
      <c r="E8" s="422"/>
      <c r="F8" s="421" t="s">
        <v>1023</v>
      </c>
      <c r="I8" s="456" t="s">
        <v>1801</v>
      </c>
    </row>
    <row r="9" spans="1:9">
      <c r="A9" s="376" t="s">
        <v>0</v>
      </c>
      <c r="B9" s="382"/>
      <c r="C9" s="382"/>
      <c r="D9" s="383"/>
      <c r="E9" s="383"/>
      <c r="F9" s="382"/>
      <c r="I9" s="457" t="str">
        <f>IF(B25&lt;&gt;0,"แสดง",IF(D25&lt;&gt;0,"แสดง",IF(F25&lt;&gt;0,"แสดง","")))</f>
        <v>แสดง</v>
      </c>
    </row>
    <row r="10" spans="1:9">
      <c r="A10" s="376" t="s">
        <v>974</v>
      </c>
      <c r="B10" s="382"/>
      <c r="C10" s="382"/>
      <c r="D10" s="383"/>
      <c r="E10" s="383"/>
      <c r="F10" s="382"/>
      <c r="I10" s="457" t="str">
        <f>IF(B25&lt;&gt;0,"แสดง",IF(D25&lt;&gt;0,"แสดง",IF(F25&lt;&gt;0,"แสดง","")))</f>
        <v>แสดง</v>
      </c>
    </row>
    <row r="11" spans="1:9">
      <c r="A11" s="379" t="s">
        <v>1198</v>
      </c>
      <c r="B11" s="384"/>
      <c r="C11" s="384"/>
      <c r="D11" s="385"/>
      <c r="E11" s="385"/>
      <c r="F11" s="384"/>
      <c r="I11" s="457" t="str">
        <f>IF(B12&lt;&gt;0,"แสดง",IF(B13&lt;&gt;0,"แสดง",IF(B18&lt;&gt;0,"แสดง","")))</f>
        <v>แสดง</v>
      </c>
    </row>
    <row r="12" spans="1:9" s="389" customFormat="1">
      <c r="A12" s="386" t="s">
        <v>934</v>
      </c>
      <c r="B12" s="387">
        <f>'หมายเหตุ (แบบเก่า)'!C45</f>
        <v>79498.69</v>
      </c>
      <c r="C12" s="387"/>
      <c r="D12" s="387">
        <f>-B12</f>
        <v>-79498.69</v>
      </c>
      <c r="E12" s="387"/>
      <c r="F12" s="388">
        <f>B12+D12</f>
        <v>0</v>
      </c>
      <c r="I12" s="457" t="str">
        <f>IF(D12&lt;&gt;0,"แสดง","")</f>
        <v>แสดง</v>
      </c>
    </row>
    <row r="13" spans="1:9" s="389" customFormat="1" hidden="1">
      <c r="A13" s="386" t="s">
        <v>952</v>
      </c>
      <c r="B13" s="387">
        <f>'หมายเหตุ (แบบเก่า)'!C51</f>
        <v>0</v>
      </c>
      <c r="C13" s="387"/>
      <c r="D13" s="387">
        <f>-B13</f>
        <v>0</v>
      </c>
      <c r="E13" s="387"/>
      <c r="F13" s="388">
        <f t="shared" ref="F13:F20" si="0">B13+D13</f>
        <v>0</v>
      </c>
      <c r="I13" s="457" t="str">
        <f t="shared" ref="I13:I24" si="1">IF(D13&lt;&gt;0,"แสดง","")</f>
        <v/>
      </c>
    </row>
    <row r="14" spans="1:9" hidden="1">
      <c r="A14" s="381" t="s">
        <v>1053</v>
      </c>
      <c r="B14" s="390">
        <v>0</v>
      </c>
      <c r="C14" s="390"/>
      <c r="D14" s="390">
        <f>งบแสดงฐานะการเงิน!K8</f>
        <v>0</v>
      </c>
      <c r="E14" s="390"/>
      <c r="F14" s="391">
        <f t="shared" si="0"/>
        <v>0</v>
      </c>
      <c r="I14" s="457" t="str">
        <f t="shared" si="1"/>
        <v/>
      </c>
    </row>
    <row r="15" spans="1:9" hidden="1">
      <c r="A15" s="381" t="s">
        <v>1054</v>
      </c>
      <c r="B15" s="390">
        <v>0</v>
      </c>
      <c r="C15" s="390"/>
      <c r="D15" s="390">
        <f>งบแสดงฐานะการเงิน!K9</f>
        <v>0</v>
      </c>
      <c r="E15" s="390"/>
      <c r="F15" s="391">
        <f t="shared" si="0"/>
        <v>0</v>
      </c>
      <c r="I15" s="457" t="str">
        <f t="shared" si="1"/>
        <v/>
      </c>
    </row>
    <row r="16" spans="1:9">
      <c r="A16" s="381" t="s">
        <v>1055</v>
      </c>
      <c r="B16" s="390">
        <v>0</v>
      </c>
      <c r="C16" s="390"/>
      <c r="D16" s="390">
        <f>งบแสดงฐานะการเงิน!K10</f>
        <v>59498.69</v>
      </c>
      <c r="E16" s="390"/>
      <c r="F16" s="391">
        <f t="shared" si="0"/>
        <v>59498.69</v>
      </c>
      <c r="I16" s="457" t="str">
        <f t="shared" si="1"/>
        <v>แสดง</v>
      </c>
    </row>
    <row r="17" spans="1:9">
      <c r="A17" s="381" t="s">
        <v>1056</v>
      </c>
      <c r="B17" s="390">
        <v>0</v>
      </c>
      <c r="C17" s="390"/>
      <c r="D17" s="390">
        <f>งบแสดงฐานะการเงิน!K11</f>
        <v>20000</v>
      </c>
      <c r="E17" s="390"/>
      <c r="F17" s="391">
        <f t="shared" si="0"/>
        <v>20000</v>
      </c>
      <c r="I17" s="457" t="str">
        <f t="shared" si="1"/>
        <v>แสดง</v>
      </c>
    </row>
    <row r="18" spans="1:9" s="389" customFormat="1" hidden="1">
      <c r="A18" s="386" t="s">
        <v>940</v>
      </c>
      <c r="B18" s="387">
        <f>'หมายเหตุ (แบบเก่า)'!C61</f>
        <v>0</v>
      </c>
      <c r="C18" s="387"/>
      <c r="D18" s="387">
        <f>-B18</f>
        <v>0</v>
      </c>
      <c r="E18" s="387"/>
      <c r="F18" s="388">
        <f>B18+D18</f>
        <v>0</v>
      </c>
      <c r="I18" s="457" t="str">
        <f t="shared" si="1"/>
        <v/>
      </c>
    </row>
    <row r="19" spans="1:9" hidden="1">
      <c r="A19" s="381" t="s">
        <v>1058</v>
      </c>
      <c r="B19" s="390">
        <v>0</v>
      </c>
      <c r="C19" s="390"/>
      <c r="D19" s="390">
        <f>งบแสดงฐานะการเงิน!K13</f>
        <v>0</v>
      </c>
      <c r="E19" s="390"/>
      <c r="F19" s="391">
        <f t="shared" si="0"/>
        <v>0</v>
      </c>
      <c r="I19" s="457" t="str">
        <f t="shared" si="1"/>
        <v/>
      </c>
    </row>
    <row r="20" spans="1:9" hidden="1">
      <c r="A20" s="380" t="s">
        <v>1057</v>
      </c>
      <c r="B20" s="390">
        <v>0</v>
      </c>
      <c r="C20" s="390"/>
      <c r="D20" s="390">
        <f>งบแสดงฐานะการเงิน!K14</f>
        <v>0</v>
      </c>
      <c r="E20" s="390"/>
      <c r="F20" s="391">
        <f t="shared" si="0"/>
        <v>0</v>
      </c>
      <c r="I20" s="457" t="str">
        <f t="shared" si="1"/>
        <v/>
      </c>
    </row>
    <row r="21" spans="1:9">
      <c r="A21" s="379" t="s">
        <v>1810</v>
      </c>
      <c r="B21" s="392"/>
      <c r="C21" s="392"/>
      <c r="D21" s="392"/>
      <c r="E21" s="392"/>
      <c r="F21" s="392"/>
      <c r="I21" s="457" t="str">
        <f>IF(B22&lt;&gt;0,"แสดง",IF(D23&lt;&gt;0,"แสดง",IF(D24&lt;&gt;0,"แสดง","")))</f>
        <v>แสดง</v>
      </c>
    </row>
    <row r="22" spans="1:9" s="389" customFormat="1">
      <c r="A22" s="393" t="s">
        <v>953</v>
      </c>
      <c r="B22" s="387">
        <f>'หมายเหตุ (แบบเก่า)'!C69</f>
        <v>20000</v>
      </c>
      <c r="C22" s="387"/>
      <c r="D22" s="387">
        <f>-B22</f>
        <v>-20000</v>
      </c>
      <c r="E22" s="387"/>
      <c r="F22" s="388">
        <f>B22+D22</f>
        <v>0</v>
      </c>
      <c r="I22" s="457" t="str">
        <f t="shared" si="1"/>
        <v>แสดง</v>
      </c>
    </row>
    <row r="23" spans="1:9">
      <c r="A23" s="381" t="s">
        <v>1059</v>
      </c>
      <c r="B23" s="390">
        <v>0</v>
      </c>
      <c r="C23" s="390"/>
      <c r="D23" s="390">
        <f>งบแสดงฐานะการเงิน!K18</f>
        <v>20000</v>
      </c>
      <c r="E23" s="390"/>
      <c r="F23" s="391">
        <f>B23+D23</f>
        <v>20000</v>
      </c>
      <c r="I23" s="457" t="str">
        <f t="shared" si="1"/>
        <v>แสดง</v>
      </c>
    </row>
    <row r="24" spans="1:9" s="397" customFormat="1" hidden="1">
      <c r="A24" s="394" t="s">
        <v>138</v>
      </c>
      <c r="B24" s="395">
        <f>'หมายเหตุ (แบบเก่า)'!C76</f>
        <v>0</v>
      </c>
      <c r="C24" s="396"/>
      <c r="D24" s="395">
        <f>'หมายเหตุ (แบบเก่า)'!G73</f>
        <v>0</v>
      </c>
      <c r="E24" s="396"/>
      <c r="F24" s="395">
        <f>B24+D24</f>
        <v>0</v>
      </c>
      <c r="I24" s="457" t="str">
        <f t="shared" si="1"/>
        <v/>
      </c>
    </row>
    <row r="25" spans="1:9" ht="21.75" thickBot="1">
      <c r="A25" s="398" t="s">
        <v>21</v>
      </c>
      <c r="B25" s="451">
        <f>SUM(B12:B24)</f>
        <v>99498.69</v>
      </c>
      <c r="C25" s="424"/>
      <c r="D25" s="455">
        <f>SUM(D12:D24)</f>
        <v>0</v>
      </c>
      <c r="E25" s="425"/>
      <c r="F25" s="451">
        <f>SUM(F12:F24)</f>
        <v>99498.69</v>
      </c>
      <c r="I25" s="457" t="str">
        <f t="shared" ref="I25" si="2">IF(B25&lt;&gt;0,"แสดง",IF(D25&lt;&gt;0,"แสดง",IF(F25&lt;&gt;0,"แสดง","")))</f>
        <v>แสดง</v>
      </c>
    </row>
    <row r="26" spans="1:9" ht="21.75" thickTop="1">
      <c r="A26" s="383" t="s">
        <v>1175</v>
      </c>
      <c r="B26" s="426"/>
      <c r="C26" s="426"/>
      <c r="D26" s="426"/>
      <c r="E26" s="426"/>
      <c r="F26" s="426"/>
      <c r="I26" s="457" t="str">
        <f>IF(B50&lt;&gt;0,"แสดง",IF(D50&lt;&gt;0,"แสดง",IF(F50&lt;&gt;0,"แสดง","")))</f>
        <v>แสดง</v>
      </c>
    </row>
    <row r="27" spans="1:9">
      <c r="A27" s="400" t="s">
        <v>980</v>
      </c>
      <c r="B27" s="426"/>
      <c r="C27" s="426"/>
      <c r="D27" s="426"/>
      <c r="E27" s="426"/>
      <c r="F27" s="426"/>
      <c r="I27" s="457" t="str">
        <f>IF(B29&lt;&gt;0,"แสดง",IF(B30&lt;&gt;0,"แสดง",IF(B33&lt;&gt;0,"แสดง",IF(B34&lt;&gt;0,"แสดง",IF(B37&lt;&gt;0,"แสดง",IF(B379&lt;&gt;0,"แสดง",""))))))</f>
        <v>แสดง</v>
      </c>
    </row>
    <row r="28" spans="1:9">
      <c r="A28" s="398" t="s">
        <v>981</v>
      </c>
      <c r="B28" s="426"/>
      <c r="C28" s="426"/>
      <c r="D28" s="426"/>
      <c r="E28" s="426"/>
      <c r="F28" s="426"/>
      <c r="I28" s="457" t="str">
        <f>IF(B50&lt;&gt;0,"แสดง",IF(D50&lt;&gt;0,"แสดง",IF(F50&lt;&gt;0,"แสดง","")))</f>
        <v>แสดง</v>
      </c>
    </row>
    <row r="29" spans="1:9" s="389" customFormat="1" hidden="1">
      <c r="A29" s="393" t="s">
        <v>1188</v>
      </c>
      <c r="B29" s="387">
        <f>'หมายเหตุ (แบบเก่า)'!C88</f>
        <v>0</v>
      </c>
      <c r="C29" s="387"/>
      <c r="D29" s="387">
        <f>-B29</f>
        <v>0</v>
      </c>
      <c r="E29" s="387"/>
      <c r="F29" s="388">
        <f>B29+D29</f>
        <v>0</v>
      </c>
      <c r="I29" s="457" t="str">
        <f t="shared" ref="I29:I49" si="3">IF(D29&lt;&gt;0,"แสดง","")</f>
        <v/>
      </c>
    </row>
    <row r="30" spans="1:9" s="389" customFormat="1">
      <c r="A30" s="393" t="s">
        <v>933</v>
      </c>
      <c r="B30" s="387">
        <f>'หมายเหตุ (แบบเก่า)'!C101</f>
        <v>16559.849999999999</v>
      </c>
      <c r="C30" s="401"/>
      <c r="D30" s="387">
        <f>-B30</f>
        <v>-16559.849999999999</v>
      </c>
      <c r="E30" s="387"/>
      <c r="F30" s="388">
        <f>B30+D30</f>
        <v>0</v>
      </c>
      <c r="I30" s="457" t="str">
        <f t="shared" si="3"/>
        <v>แสดง</v>
      </c>
    </row>
    <row r="31" spans="1:9" hidden="1">
      <c r="A31" s="380" t="s">
        <v>141</v>
      </c>
      <c r="B31" s="390">
        <v>0</v>
      </c>
      <c r="C31" s="390"/>
      <c r="D31" s="390">
        <f>งบแสดงฐานะการเงิน!K30</f>
        <v>0</v>
      </c>
      <c r="E31" s="390"/>
      <c r="F31" s="391">
        <f t="shared" ref="F31:F32" si="4">B31+D31</f>
        <v>0</v>
      </c>
      <c r="I31" s="457" t="str">
        <f t="shared" si="3"/>
        <v/>
      </c>
    </row>
    <row r="32" spans="1:9">
      <c r="A32" s="380" t="s">
        <v>1061</v>
      </c>
      <c r="B32" s="390">
        <v>0</v>
      </c>
      <c r="C32" s="390"/>
      <c r="D32" s="390">
        <f>งบแสดงฐานะการเงิน!K32</f>
        <v>16559.849999999999</v>
      </c>
      <c r="E32" s="390"/>
      <c r="F32" s="391">
        <f t="shared" si="4"/>
        <v>16559.849999999999</v>
      </c>
      <c r="I32" s="457" t="str">
        <f t="shared" si="3"/>
        <v>แสดง</v>
      </c>
    </row>
    <row r="33" spans="1:10" s="389" customFormat="1" hidden="1">
      <c r="A33" s="393" t="s">
        <v>947</v>
      </c>
      <c r="B33" s="387">
        <f>'หมายเหตุ (แบบเก่า)'!C108</f>
        <v>0</v>
      </c>
      <c r="C33" s="401"/>
      <c r="D33" s="387">
        <f>-B33</f>
        <v>0</v>
      </c>
      <c r="E33" s="387"/>
      <c r="F33" s="388">
        <v>0</v>
      </c>
      <c r="I33" s="457" t="str">
        <f t="shared" si="3"/>
        <v/>
      </c>
    </row>
    <row r="34" spans="1:10" s="389" customFormat="1" hidden="1">
      <c r="A34" s="393" t="s">
        <v>951</v>
      </c>
      <c r="B34" s="387">
        <f>'หมายเหตุ (แบบเก่า)'!C111</f>
        <v>0</v>
      </c>
      <c r="C34" s="401"/>
      <c r="D34" s="387">
        <f>-B34</f>
        <v>0</v>
      </c>
      <c r="E34" s="387"/>
      <c r="F34" s="388">
        <v>0</v>
      </c>
      <c r="I34" s="457" t="str">
        <f t="shared" si="3"/>
        <v/>
      </c>
    </row>
    <row r="35" spans="1:10" s="389" customFormat="1" hidden="1">
      <c r="A35" s="393" t="s">
        <v>1189</v>
      </c>
      <c r="B35" s="387">
        <f>'หมายเหตุ (แบบเก่า)'!C116</f>
        <v>0</v>
      </c>
      <c r="C35" s="401"/>
      <c r="D35" s="387">
        <f>-B35</f>
        <v>0</v>
      </c>
      <c r="E35" s="387"/>
      <c r="F35" s="388">
        <v>0</v>
      </c>
      <c r="I35" s="457" t="str">
        <f t="shared" si="3"/>
        <v/>
      </c>
    </row>
    <row r="36" spans="1:10" hidden="1">
      <c r="A36" s="381" t="s">
        <v>1060</v>
      </c>
      <c r="B36" s="390">
        <v>0</v>
      </c>
      <c r="C36" s="390"/>
      <c r="D36" s="390">
        <f>งบแสดงฐานะการเงิน!K31</f>
        <v>0</v>
      </c>
      <c r="E36" s="390"/>
      <c r="F36" s="391">
        <f t="shared" ref="F36" si="5">B36+D36</f>
        <v>0</v>
      </c>
      <c r="I36" s="457" t="str">
        <f t="shared" si="3"/>
        <v/>
      </c>
    </row>
    <row r="37" spans="1:10" s="397" customFormat="1" hidden="1">
      <c r="A37" s="394" t="s">
        <v>198</v>
      </c>
      <c r="B37" s="396">
        <f>'หมายเหตุ (แบบเก่า)'!C124</f>
        <v>0</v>
      </c>
      <c r="C37" s="396"/>
      <c r="D37" s="396">
        <f>'หมายเหตุ (แบบเก่า)'!G122</f>
        <v>0</v>
      </c>
      <c r="E37" s="396"/>
      <c r="F37" s="396">
        <f>B37+D37</f>
        <v>0</v>
      </c>
      <c r="I37" s="457" t="str">
        <f t="shared" si="3"/>
        <v/>
      </c>
    </row>
    <row r="38" spans="1:10" s="389" customFormat="1" hidden="1">
      <c r="A38" s="393" t="s">
        <v>1062</v>
      </c>
      <c r="B38" s="387">
        <f>IF('หมายเหตุ (แบบเก่า)'!C144&gt;0,'หมายเหตุ (แบบเก่า)'!C145,0)</f>
        <v>0</v>
      </c>
      <c r="C38" s="401"/>
      <c r="D38" s="387">
        <f>-'หมายเหตุ (แบบเก่า)'!C144</f>
        <v>0</v>
      </c>
      <c r="E38" s="387"/>
      <c r="F38" s="388">
        <f>B38+D38</f>
        <v>0</v>
      </c>
      <c r="I38" s="457" t="str">
        <f>IF(D38&lt;&gt;0,"แสดง","")</f>
        <v/>
      </c>
    </row>
    <row r="39" spans="1:10" hidden="1">
      <c r="A39" s="459" t="s">
        <v>1063</v>
      </c>
      <c r="B39" s="390">
        <v>0</v>
      </c>
      <c r="C39" s="390"/>
      <c r="D39" s="390">
        <f>งบแสดงฐานะการเงิน!K34</f>
        <v>0</v>
      </c>
      <c r="E39" s="390"/>
      <c r="F39" s="391">
        <f>B39+D39</f>
        <v>0</v>
      </c>
      <c r="I39" s="457" t="str">
        <f>IF(D39&lt;&gt;0,"แสดง","")</f>
        <v/>
      </c>
    </row>
    <row r="40" spans="1:10" hidden="1">
      <c r="A40" s="398" t="s">
        <v>944</v>
      </c>
      <c r="B40" s="399"/>
      <c r="C40" s="399"/>
      <c r="D40" s="399"/>
      <c r="E40" s="399"/>
      <c r="F40" s="399"/>
      <c r="I40" s="457" t="str">
        <f>IF(B41&lt;&gt;0,"แสดง",IF(D42&lt;&gt;0,"แสดง",IF(F42&lt;&gt;0,"แสดง","")))</f>
        <v/>
      </c>
    </row>
    <row r="41" spans="1:10" s="397" customFormat="1" hidden="1">
      <c r="A41" s="394" t="s">
        <v>945</v>
      </c>
      <c r="B41" s="396">
        <f>'หมายเหตุ (แบบเก่า)'!C151</f>
        <v>0</v>
      </c>
      <c r="C41" s="396"/>
      <c r="D41" s="396">
        <f>-'หมายเหตุ (แบบเก่า)'!C147</f>
        <v>0</v>
      </c>
      <c r="E41" s="396"/>
      <c r="F41" s="396">
        <f>B41+D41</f>
        <v>0</v>
      </c>
      <c r="I41" s="457" t="str">
        <f t="shared" si="3"/>
        <v/>
      </c>
    </row>
    <row r="42" spans="1:10" hidden="1">
      <c r="A42" s="380" t="s">
        <v>1064</v>
      </c>
      <c r="B42" s="390">
        <v>0</v>
      </c>
      <c r="C42" s="390"/>
      <c r="D42" s="390">
        <f>งบแสดงฐานะการเงิน!K41</f>
        <v>0</v>
      </c>
      <c r="E42" s="390"/>
      <c r="F42" s="391">
        <f t="shared" ref="F42" si="6">B42+D42</f>
        <v>0</v>
      </c>
      <c r="I42" s="457" t="str">
        <f t="shared" si="3"/>
        <v/>
      </c>
    </row>
    <row r="43" spans="1:10">
      <c r="A43" s="398" t="s">
        <v>985</v>
      </c>
      <c r="B43" s="399"/>
      <c r="C43" s="399"/>
      <c r="D43" s="399"/>
      <c r="E43" s="399"/>
      <c r="F43" s="399"/>
      <c r="I43" s="457" t="str">
        <f>IF(B49&lt;&gt;0,"แสดง",IF(D49&lt;&gt;0,"แสดง",IF(F49&lt;&gt;0,"แสดง","")))</f>
        <v>แสดง</v>
      </c>
    </row>
    <row r="44" spans="1:10" s="389" customFormat="1">
      <c r="A44" s="393" t="s">
        <v>955</v>
      </c>
      <c r="B44" s="387">
        <f>หมายเหตุ!H570</f>
        <v>115243382.33999999</v>
      </c>
      <c r="C44" s="401"/>
      <c r="D44" s="387">
        <f>-B44</f>
        <v>-115243382.33999999</v>
      </c>
      <c r="E44" s="387"/>
      <c r="F44" s="388">
        <v>0</v>
      </c>
      <c r="I44" s="457" t="str">
        <f>IF(D49&lt;&gt;0,"แสดง","")</f>
        <v>แสดง</v>
      </c>
      <c r="J44" s="491" t="s">
        <v>1857</v>
      </c>
    </row>
    <row r="45" spans="1:10" s="389" customFormat="1">
      <c r="A45" s="393" t="s">
        <v>954</v>
      </c>
      <c r="B45" s="387">
        <f>หมายเหตุ!H571</f>
        <v>24847556.310000002</v>
      </c>
      <c r="C45" s="401"/>
      <c r="D45" s="387">
        <f t="shared" ref="D45:D48" si="7">-B45</f>
        <v>-24847556.310000002</v>
      </c>
      <c r="E45" s="387"/>
      <c r="F45" s="388">
        <v>0</v>
      </c>
      <c r="I45" s="457" t="str">
        <f>IF(D49&lt;&gt;0,"แสดง","")</f>
        <v>แสดง</v>
      </c>
      <c r="J45" s="492"/>
    </row>
    <row r="46" spans="1:10" s="389" customFormat="1">
      <c r="A46" s="393" t="s">
        <v>937</v>
      </c>
      <c r="B46" s="387">
        <f>หมายเหตุ!H572</f>
        <v>2727414.6599999997</v>
      </c>
      <c r="C46" s="401"/>
      <c r="D46" s="387">
        <f t="shared" si="7"/>
        <v>-2727414.6599999997</v>
      </c>
      <c r="E46" s="387"/>
      <c r="F46" s="388">
        <v>0</v>
      </c>
      <c r="I46" s="457" t="str">
        <f>IF(D49&lt;&gt;0,"แสดง","")</f>
        <v>แสดง</v>
      </c>
      <c r="J46" s="492"/>
    </row>
    <row r="47" spans="1:10" s="389" customFormat="1">
      <c r="A47" s="393" t="s">
        <v>943</v>
      </c>
      <c r="B47" s="387">
        <f>หมายเหตุ!H573</f>
        <v>0</v>
      </c>
      <c r="C47" s="401"/>
      <c r="D47" s="387">
        <f t="shared" si="7"/>
        <v>0</v>
      </c>
      <c r="E47" s="387"/>
      <c r="F47" s="388">
        <v>0</v>
      </c>
      <c r="I47" s="457" t="str">
        <f>IF(D49&lt;&gt;0,"แสดง","")</f>
        <v>แสดง</v>
      </c>
      <c r="J47" s="492"/>
    </row>
    <row r="48" spans="1:10" s="389" customFormat="1">
      <c r="A48" s="393" t="s">
        <v>948</v>
      </c>
      <c r="B48" s="387">
        <f>หมายเหตุ!H574</f>
        <v>0</v>
      </c>
      <c r="C48" s="401"/>
      <c r="D48" s="387">
        <f t="shared" si="7"/>
        <v>0</v>
      </c>
      <c r="E48" s="387"/>
      <c r="F48" s="388">
        <v>0</v>
      </c>
      <c r="I48" s="457" t="str">
        <f>IF(D49&lt;&gt;0,"แสดง","")</f>
        <v>แสดง</v>
      </c>
      <c r="J48" s="492"/>
    </row>
    <row r="49" spans="1:9">
      <c r="A49" s="380" t="s">
        <v>1089</v>
      </c>
      <c r="B49" s="402"/>
      <c r="C49" s="402"/>
      <c r="D49" s="390">
        <f>งบแสดงฐานะการเงิน!K50</f>
        <v>142818353.31</v>
      </c>
      <c r="E49" s="390"/>
      <c r="F49" s="391">
        <f t="shared" ref="F49" si="8">B49+D49</f>
        <v>142818353.31</v>
      </c>
      <c r="I49" s="457" t="str">
        <f t="shared" si="3"/>
        <v>แสดง</v>
      </c>
    </row>
    <row r="50" spans="1:9" ht="21.75" thickBot="1">
      <c r="A50" s="398" t="s">
        <v>21</v>
      </c>
      <c r="B50" s="452">
        <f>SUM(B29:B49)</f>
        <v>142834913.16</v>
      </c>
      <c r="C50" s="428"/>
      <c r="D50" s="454">
        <f t="shared" ref="D50:F50" si="9">SUM(D29:D49)</f>
        <v>0</v>
      </c>
      <c r="E50" s="428"/>
      <c r="F50" s="452">
        <f t="shared" si="9"/>
        <v>142834913.16</v>
      </c>
      <c r="I50" s="457" t="str">
        <f>IF(B50&lt;&gt;0,"แสดง",IF(D50&lt;&gt;0,"แสดง",IF(F50&lt;&gt;0,"แสดง","")))</f>
        <v>แสดง</v>
      </c>
    </row>
    <row r="51" spans="1:9" ht="21.75" thickTop="1">
      <c r="A51" s="383" t="s">
        <v>1</v>
      </c>
      <c r="B51" s="427"/>
      <c r="C51" s="427"/>
      <c r="D51" s="429"/>
      <c r="E51" s="429"/>
      <c r="F51" s="426"/>
      <c r="I51" s="457" t="str">
        <f>IF(B61&lt;&gt;0,"แสดง",IF(D61&lt;&gt;0,"แสดง",IF(F61&lt;&gt;0,"แสดง","")))</f>
        <v>แสดง</v>
      </c>
    </row>
    <row r="52" spans="1:9">
      <c r="A52" s="398" t="s">
        <v>987</v>
      </c>
      <c r="B52" s="430"/>
      <c r="C52" s="430"/>
      <c r="D52" s="430"/>
      <c r="E52" s="430"/>
      <c r="F52" s="431"/>
      <c r="I52" s="457" t="str">
        <f>IF(B61&lt;&gt;0,"แสดง",IF(D61&lt;&gt;0,"แสดง",IF(F61&lt;&gt;0,"แสดง","")))</f>
        <v>แสดง</v>
      </c>
    </row>
    <row r="53" spans="1:9" s="389" customFormat="1">
      <c r="A53" s="393" t="s">
        <v>956</v>
      </c>
      <c r="B53" s="387">
        <f>'หมายเหตุ (แบบเก่า)'!C265</f>
        <v>1159360.3599999999</v>
      </c>
      <c r="C53" s="401"/>
      <c r="D53" s="387">
        <f>-B53</f>
        <v>-1159360.3599999999</v>
      </c>
      <c r="E53" s="387"/>
      <c r="F53" s="388">
        <v>0</v>
      </c>
      <c r="I53" s="457" t="str">
        <f t="shared" ref="I53:I60" si="10">IF(D53&lt;&gt;0,"แสดง","")</f>
        <v>แสดง</v>
      </c>
    </row>
    <row r="54" spans="1:9" s="389" customFormat="1">
      <c r="A54" s="393" t="s">
        <v>957</v>
      </c>
      <c r="B54" s="387">
        <f>'หมายเหตุ (แบบเก่า)'!C273</f>
        <v>15986501.560000001</v>
      </c>
      <c r="C54" s="401"/>
      <c r="D54" s="387">
        <f>-B54</f>
        <v>-15986501.560000001</v>
      </c>
      <c r="E54" s="387"/>
      <c r="F54" s="388">
        <v>0</v>
      </c>
      <c r="I54" s="457" t="str">
        <f t="shared" si="10"/>
        <v>แสดง</v>
      </c>
    </row>
    <row r="55" spans="1:9" hidden="1">
      <c r="A55" s="380" t="s">
        <v>1190</v>
      </c>
      <c r="B55" s="390">
        <v>0</v>
      </c>
      <c r="C55" s="390"/>
      <c r="D55" s="390">
        <f>งบแสดงผลการดำเนินงานฯ!F7</f>
        <v>0</v>
      </c>
      <c r="E55" s="390"/>
      <c r="F55" s="391">
        <f>B55+D55</f>
        <v>0</v>
      </c>
      <c r="I55" s="457" t="str">
        <f t="shared" si="10"/>
        <v/>
      </c>
    </row>
    <row r="56" spans="1:9" hidden="1">
      <c r="A56" s="380" t="s">
        <v>585</v>
      </c>
      <c r="B56" s="390">
        <v>0</v>
      </c>
      <c r="C56" s="390"/>
      <c r="D56" s="390">
        <f>งบแสดงผลการดำเนินงานฯ!F9</f>
        <v>0</v>
      </c>
      <c r="E56" s="390"/>
      <c r="F56" s="391">
        <f t="shared" ref="F56:F60" si="11">B56+D56</f>
        <v>0</v>
      </c>
      <c r="I56" s="457" t="str">
        <f t="shared" si="10"/>
        <v/>
      </c>
    </row>
    <row r="57" spans="1:9">
      <c r="A57" s="380" t="s">
        <v>1108</v>
      </c>
      <c r="B57" s="390">
        <v>0</v>
      </c>
      <c r="C57" s="390"/>
      <c r="D57" s="390">
        <f>งบแสดงผลการดำเนินงานฯ!F10</f>
        <v>15986501.560000001</v>
      </c>
      <c r="E57" s="390"/>
      <c r="F57" s="391">
        <f t="shared" si="11"/>
        <v>15986501.560000001</v>
      </c>
      <c r="I57" s="457" t="str">
        <f t="shared" si="10"/>
        <v>แสดง</v>
      </c>
    </row>
    <row r="58" spans="1:9">
      <c r="A58" s="458" t="s">
        <v>1092</v>
      </c>
      <c r="B58" s="390">
        <v>0</v>
      </c>
      <c r="C58" s="390"/>
      <c r="D58" s="390">
        <f>งบแสดงผลการดำเนินงานฯ!F11</f>
        <v>735773.11</v>
      </c>
      <c r="E58" s="390"/>
      <c r="F58" s="391">
        <f t="shared" si="11"/>
        <v>735773.11</v>
      </c>
      <c r="I58" s="457" t="str">
        <f t="shared" si="10"/>
        <v>แสดง</v>
      </c>
    </row>
    <row r="59" spans="1:9" hidden="1">
      <c r="A59" s="380" t="s">
        <v>1091</v>
      </c>
      <c r="B59" s="390">
        <v>0</v>
      </c>
      <c r="C59" s="390"/>
      <c r="D59" s="390">
        <f>งบแสดงผลการดำเนินงานฯ!F12</f>
        <v>0</v>
      </c>
      <c r="E59" s="390"/>
      <c r="F59" s="391">
        <f t="shared" si="11"/>
        <v>0</v>
      </c>
      <c r="I59" s="457" t="str">
        <f t="shared" si="10"/>
        <v/>
      </c>
    </row>
    <row r="60" spans="1:9">
      <c r="A60" s="380" t="s">
        <v>410</v>
      </c>
      <c r="B60" s="390">
        <v>0</v>
      </c>
      <c r="C60" s="390"/>
      <c r="D60" s="390">
        <f>งบแสดงผลการดำเนินงานฯ!F14</f>
        <v>423587.25</v>
      </c>
      <c r="E60" s="390"/>
      <c r="F60" s="391">
        <f t="shared" si="11"/>
        <v>423587.25</v>
      </c>
      <c r="I60" s="457" t="str">
        <f t="shared" si="10"/>
        <v>แสดง</v>
      </c>
    </row>
    <row r="61" spans="1:9" ht="21.75" thickBot="1">
      <c r="A61" s="398" t="s">
        <v>21</v>
      </c>
      <c r="B61" s="453">
        <f>SUM(B53:B60)</f>
        <v>17145861.920000002</v>
      </c>
      <c r="C61" s="424"/>
      <c r="D61" s="454">
        <f>SUM(D53:D60)</f>
        <v>-1.280568540096283E-9</v>
      </c>
      <c r="E61" s="425"/>
      <c r="F61" s="453">
        <f>SUM(F53:F60)</f>
        <v>17145861.920000002</v>
      </c>
      <c r="I61" s="457" t="str">
        <f t="shared" ref="I61:I68" si="12">IF(B61&lt;&gt;0,"แสดง",IF(D61&lt;&gt;0,"แสดง",IF(F61&lt;&gt;0,"แสดง","")))</f>
        <v>แสดง</v>
      </c>
    </row>
    <row r="62" spans="1:9" ht="21.75" thickTop="1">
      <c r="A62" s="398" t="s">
        <v>1176</v>
      </c>
      <c r="B62" s="427"/>
      <c r="C62" s="427"/>
      <c r="D62" s="426"/>
      <c r="E62" s="426"/>
      <c r="F62" s="426"/>
      <c r="I62" s="457" t="str">
        <f>IF(B68&lt;&gt;0,"แสดง",IF(D68&lt;&gt;0,"แสดง",IF(F68&lt;&gt;0,"แสดง","")))</f>
        <v>แสดง</v>
      </c>
    </row>
    <row r="63" spans="1:9">
      <c r="A63" s="394" t="s">
        <v>961</v>
      </c>
      <c r="B63" s="396">
        <f>'หมายเหตุ (แบบเก่า)'!C311</f>
        <v>2737916.79</v>
      </c>
      <c r="C63" s="403"/>
      <c r="D63" s="396">
        <f>-'หมายเหตุ (แบบเก่า)'!G279</f>
        <v>-59500</v>
      </c>
      <c r="E63" s="396"/>
      <c r="F63" s="396">
        <f>B63+D63</f>
        <v>2678416.79</v>
      </c>
      <c r="I63" s="457" t="str">
        <f>IF(D63&lt;&gt;0,"แสดง","")</f>
        <v>แสดง</v>
      </c>
    </row>
    <row r="64" spans="1:9">
      <c r="A64" s="394" t="s">
        <v>962</v>
      </c>
      <c r="B64" s="396">
        <f>'หมายเหตุ (แบบเก่า)'!C318</f>
        <v>261104</v>
      </c>
      <c r="C64" s="396"/>
      <c r="D64" s="396">
        <f>'หมายเหตุ (แบบเก่า)'!G322</f>
        <v>59500</v>
      </c>
      <c r="E64" s="396"/>
      <c r="F64" s="396">
        <f>B64+D64</f>
        <v>320604</v>
      </c>
      <c r="I64" s="457" t="str">
        <f t="shared" ref="I64:I67" si="13">IF(D64&lt;&gt;0,"แสดง","")</f>
        <v>แสดง</v>
      </c>
    </row>
    <row r="65" spans="1:9" hidden="1">
      <c r="A65" s="380" t="s">
        <v>1026</v>
      </c>
      <c r="B65" s="390">
        <v>0</v>
      </c>
      <c r="C65" s="390"/>
      <c r="D65" s="390">
        <f>งบแสดงผลการดำเนินงานฯ!F23</f>
        <v>0</v>
      </c>
      <c r="E65" s="404"/>
      <c r="F65" s="391">
        <f t="shared" ref="F65:F66" si="14">B65+D65</f>
        <v>0</v>
      </c>
      <c r="I65" s="457" t="str">
        <f t="shared" si="13"/>
        <v/>
      </c>
    </row>
    <row r="66" spans="1:9">
      <c r="A66" s="380" t="s">
        <v>1052</v>
      </c>
      <c r="B66" s="390">
        <v>0</v>
      </c>
      <c r="C66" s="390"/>
      <c r="D66" s="390">
        <f>งบแสดงผลการดำเนินงานฯ!F25</f>
        <v>1702856.94</v>
      </c>
      <c r="E66" s="404"/>
      <c r="F66" s="391">
        <f t="shared" si="14"/>
        <v>1702856.94</v>
      </c>
      <c r="I66" s="457" t="str">
        <f t="shared" si="13"/>
        <v>แสดง</v>
      </c>
    </row>
    <row r="67" spans="1:9">
      <c r="A67" s="394" t="s">
        <v>1024</v>
      </c>
      <c r="B67" s="396">
        <f>'หมายเหตุ (แบบเก่า)'!C350</f>
        <v>11013969.82</v>
      </c>
      <c r="C67" s="396"/>
      <c r="D67" s="396">
        <f>-'หมายเหตุ (แบบเก่า)'!G335</f>
        <v>-1702856.94</v>
      </c>
      <c r="E67" s="396"/>
      <c r="F67" s="396">
        <f>B67+D67</f>
        <v>9311112.8800000008</v>
      </c>
      <c r="I67" s="457" t="str">
        <f t="shared" si="13"/>
        <v>แสดง</v>
      </c>
    </row>
    <row r="68" spans="1:9" ht="21.75" thickBot="1">
      <c r="A68" s="398" t="s">
        <v>21</v>
      </c>
      <c r="B68" s="453">
        <f>SUM(B63:B67)</f>
        <v>14012990.609999999</v>
      </c>
      <c r="C68" s="424"/>
      <c r="D68" s="454">
        <f>SUM(D63:D67)</f>
        <v>0</v>
      </c>
      <c r="E68" s="425"/>
      <c r="F68" s="453">
        <f t="shared" ref="F68" si="15">SUM(F63:F67)</f>
        <v>14012990.610000001</v>
      </c>
      <c r="I68" s="457" t="str">
        <f t="shared" si="12"/>
        <v>แสดง</v>
      </c>
    </row>
    <row r="69" spans="1:9" ht="18" hidden="1" customHeight="1" thickTop="1">
      <c r="A69" s="380"/>
      <c r="B69" s="405"/>
      <c r="C69" s="405"/>
      <c r="D69" s="406"/>
      <c r="E69" s="406"/>
      <c r="F69" s="407"/>
    </row>
    <row r="70" spans="1:9" ht="18" hidden="1" customHeight="1">
      <c r="A70" s="380"/>
      <c r="B70" s="380"/>
      <c r="C70" s="380"/>
      <c r="D70" s="393"/>
      <c r="E70" s="393"/>
    </row>
    <row r="71" spans="1:9" hidden="1">
      <c r="A71" s="380"/>
      <c r="B71" s="409"/>
      <c r="C71" s="409"/>
      <c r="D71" s="393"/>
      <c r="E71" s="393"/>
    </row>
    <row r="72" spans="1:9" ht="18" hidden="1" customHeight="1">
      <c r="A72" s="380"/>
      <c r="B72" s="380"/>
      <c r="C72" s="380"/>
      <c r="D72" s="393"/>
      <c r="E72" s="393"/>
    </row>
    <row r="73" spans="1:9" ht="18" hidden="1" customHeight="1">
      <c r="A73" s="380"/>
      <c r="B73" s="393"/>
      <c r="C73" s="393"/>
      <c r="D73" s="393"/>
      <c r="E73" s="393"/>
    </row>
    <row r="74" spans="1:9" ht="18" hidden="1" customHeight="1">
      <c r="A74" s="380"/>
      <c r="B74" s="393"/>
      <c r="C74" s="393"/>
      <c r="D74" s="393"/>
      <c r="E74" s="393"/>
    </row>
    <row r="75" spans="1:9" ht="18" hidden="1" customHeight="1">
      <c r="A75" s="380"/>
      <c r="B75" s="393"/>
      <c r="C75" s="393"/>
      <c r="D75" s="393"/>
      <c r="E75" s="393"/>
    </row>
    <row r="76" spans="1:9" hidden="1">
      <c r="A76" s="380"/>
      <c r="B76" s="410"/>
      <c r="C76" s="410"/>
      <c r="D76" s="393"/>
      <c r="E76" s="393"/>
    </row>
    <row r="77" spans="1:9" hidden="1">
      <c r="A77" s="380"/>
      <c r="B77" s="393"/>
      <c r="C77" s="393"/>
      <c r="D77" s="393"/>
      <c r="E77" s="393"/>
    </row>
    <row r="78" spans="1:9" ht="18" hidden="1" customHeight="1">
      <c r="A78" s="380"/>
      <c r="B78" s="411"/>
      <c r="C78" s="411"/>
      <c r="D78" s="393"/>
      <c r="E78" s="393"/>
    </row>
    <row r="79" spans="1:9" ht="246.75" hidden="1" customHeight="1">
      <c r="A79" s="380"/>
      <c r="B79" s="412"/>
      <c r="C79" s="412"/>
      <c r="D79" s="393"/>
      <c r="E79" s="393"/>
    </row>
    <row r="80" spans="1:9" ht="23.25" hidden="1" customHeight="1">
      <c r="A80" s="413"/>
      <c r="D80" s="393"/>
      <c r="E80" s="393"/>
    </row>
    <row r="81" spans="1:5" ht="20.25" hidden="1" customHeight="1">
      <c r="B81" s="393"/>
      <c r="C81" s="393"/>
      <c r="D81" s="393"/>
      <c r="E81" s="393"/>
    </row>
    <row r="82" spans="1:5" ht="20.25" hidden="1" customHeight="1">
      <c r="A82" s="416"/>
      <c r="B82" s="393"/>
      <c r="C82" s="393"/>
      <c r="D82" s="393"/>
      <c r="E82" s="393"/>
    </row>
    <row r="83" spans="1:5" ht="18.75" hidden="1" customHeight="1">
      <c r="A83" s="416"/>
      <c r="B83" s="393"/>
      <c r="C83" s="393"/>
      <c r="D83" s="393"/>
      <c r="E83" s="393"/>
    </row>
    <row r="84" spans="1:5" hidden="1">
      <c r="A84" s="400"/>
      <c r="D84" s="393"/>
      <c r="E84" s="393"/>
    </row>
    <row r="85" spans="1:5" ht="21.75" thickTop="1"/>
  </sheetData>
  <sheetProtection algorithmName="SHA-512" hashValue="Fj9fVhpbwq5q5aePjhvoqs3r6V9LM9uzYUSogVyLuUoh3Idaja9kifug0UVaSYx7W/z7umbkmyUPYE4QzDX9PA==" saltValue="qLCHleqvNSJXOEEA6RiKtg==" spinCount="100000" sheet="1" formatCells="0" formatColumns="0" formatRows="0" insertColumns="0" insertRows="0" insertHyperlinks="0" deleteColumns="0" deleteRows="0" sort="0" autoFilter="0" pivotTables="0"/>
  <autoFilter ref="I1:I84">
    <filterColumn colId="0">
      <customFilters>
        <customFilter operator="notEqual" val=" "/>
      </customFilters>
    </filterColumn>
  </autoFilter>
  <mergeCells count="7">
    <mergeCell ref="J44:J48"/>
    <mergeCell ref="B7:F7"/>
    <mergeCell ref="A1:F1"/>
    <mergeCell ref="A2:F2"/>
    <mergeCell ref="A3:F3"/>
    <mergeCell ref="A4:B4"/>
    <mergeCell ref="D4:F4"/>
  </mergeCells>
  <pageMargins left="0.23622047244094491" right="0.15748031496062992" top="0.77" bottom="0.54" header="0.19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11</vt:i4>
      </vt:variant>
      <vt:variant>
        <vt:lpstr>ช่วงที่มีชื่อ</vt:lpstr>
      </vt:variant>
      <vt:variant>
        <vt:i4>7</vt:i4>
      </vt:variant>
    </vt:vector>
  </HeadingPairs>
  <TitlesOfParts>
    <vt:vector size="18" baseType="lpstr">
      <vt:lpstr>ตัดระหว่างกัน 2565</vt:lpstr>
      <vt:lpstr>ตัดระหว่างกัน 2564</vt:lpstr>
      <vt:lpstr>งบแสดงฐานะการเงิน</vt:lpstr>
      <vt:lpstr>งบแสดงผลการดำเนินงานฯ</vt:lpstr>
      <vt:lpstr>งบแสดงการเปลี่ยนแปลงฯ </vt:lpstr>
      <vt:lpstr>หมายเหตุ</vt:lpstr>
      <vt:lpstr>หมายเหตุ (2)</vt:lpstr>
      <vt:lpstr>หมายเหตุ (3)</vt:lpstr>
      <vt:lpstr>หมายเหตุจัดประเภทใหม่</vt:lpstr>
      <vt:lpstr>หมายเหตุจัดประเภทใหม่ (2)</vt:lpstr>
      <vt:lpstr>หมายเหตุ (แบบเก่า)</vt:lpstr>
      <vt:lpstr>งบแสดงฐานะการเงิน!Print_Titles</vt:lpstr>
      <vt:lpstr>หมายเหตุ!Print_Titles</vt:lpstr>
      <vt:lpstr>'หมายเหตุ (2)'!Print_Titles</vt:lpstr>
      <vt:lpstr>'หมายเหตุ (3)'!Print_Titles</vt:lpstr>
      <vt:lpstr>'หมายเหตุ (แบบเก่า)'!Print_Titles</vt:lpstr>
      <vt:lpstr>หมายเหตุจัดประเภทใหม่!Print_Titles</vt:lpstr>
      <vt:lpstr>'หมายเหตุจัดประเภทใหม่ (2)'!Print_Titles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</dc:creator>
  <cp:lastModifiedBy>Lenovo</cp:lastModifiedBy>
  <cp:revision/>
  <cp:lastPrinted>2023-01-31T02:33:45Z</cp:lastPrinted>
  <dcterms:created xsi:type="dcterms:W3CDTF">2020-11-13T02:58:33Z</dcterms:created>
  <dcterms:modified xsi:type="dcterms:W3CDTF">2023-01-31T02:34:30Z</dcterms:modified>
</cp:coreProperties>
</file>